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27675" windowHeight="11760" activeTab="0"/>
  </bookViews>
  <sheets>
    <sheet name=" МОНИТ_ВУЗ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HP_work</author>
    <author>HP</author>
    <author>Portable</author>
  </authors>
  <commentList>
    <comment ref="D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 федеральный округ вашего проживания</t>
        </r>
      </text>
    </comment>
    <comment ref="D1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22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укажите, как в Вашем документе об образовании</t>
        </r>
      </text>
    </comment>
    <comment ref="C30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выбрать в соседней ячейке, исходя из условий:
а) гуманитарному и социально-экономическому циклу дисциплин (философия, история Отечества, иностранный язык, правоведение и др.)
б) естественно-научному циклу дисциплин (химия, физика, биология и др.)
в) медико-биологическому циклу дисциплин (биохимия, анатомия, гистология, патофизиология, микробиология, патологическая анатомия, топографическая анатомия и др.)
г) профессиональному циклу дисциплин (для мед вузов: медико-профилактические, клинические терапевтического профиля, клинические хирургического профиля)
</t>
        </r>
      </text>
    </comment>
    <comment ref="D4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выберите "ДА" ко всем типам обучающихся, которым Вы преподаете
</t>
        </r>
      </text>
    </comment>
    <comment ref="C53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57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67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75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
</t>
        </r>
      </text>
    </comment>
    <comment ref="C92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104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113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C134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сделайте выбор в каждой активной обозначенной ячейке блока</t>
        </r>
      </text>
    </comment>
    <comment ref="C155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C170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
</t>
        </r>
      </text>
    </comment>
    <comment ref="D182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укажите цифрами сколько раз принимаете тот или иной вид пищи
</t>
        </r>
      </text>
    </comment>
    <comment ref="C189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сделайте выбор в каждой ячейке блока</t>
        </r>
      </text>
    </comment>
    <comment ref="D203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отметьте все квадратики, которые имеют временн'ые затраты</t>
        </r>
      </text>
    </comment>
    <comment ref="E203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если какая то работа не выполняется Вами, поставьте цифру "0"</t>
        </r>
      </text>
    </comment>
    <comment ref="D222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сделайте выбор в каждой ячейке блока</t>
        </r>
      </text>
    </comment>
    <comment ref="E239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НЕТ, поставьте пожалуйста цифру 0</t>
        </r>
      </text>
    </comment>
    <comment ref="C255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если ответ "НЕТ", пожалуйста, поставьте цифру 0
</t>
        </r>
      </text>
    </comment>
    <comment ref="C256" authorId="3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260" authorId="3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275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сделайте выбор в каждой ячейке блока</t>
        </r>
      </text>
    </comment>
    <comment ref="C285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сделайте выбор в каждой ячейке блока</t>
        </r>
      </text>
    </comment>
    <comment ref="C290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оцените каждый параметр в ячейках блока</t>
        </r>
      </text>
    </comment>
    <comment ref="C304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пожалуйста, оцените каждый параметр в ячейках блока</t>
        </r>
      </text>
    </comment>
    <comment ref="C322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32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  <comment ref="C332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опишите в свободной форме дигноз, как он известен Вам</t>
        </r>
      </text>
    </comment>
    <comment ref="C337" authorId="1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Вы можете ответить так, как считаете нужным, в свободной форме, насколько владеете медицинской терминологией</t>
        </r>
      </text>
    </comment>
  </commentList>
</comments>
</file>

<file path=xl/sharedStrings.xml><?xml version="1.0" encoding="utf-8"?>
<sst xmlns="http://schemas.openxmlformats.org/spreadsheetml/2006/main" count="963" uniqueCount="881">
  <si>
    <t>Общероссийский                                                                                                  Профсоюз образования</t>
  </si>
  <si>
    <t>Российский           национальный
исследовательский
медицинский университет
имени Н. И. Пирогова</t>
  </si>
  <si>
    <t>Республика Адыгея </t>
  </si>
  <si>
    <t>Дальневосточный</t>
  </si>
  <si>
    <t>гуманитарному и соц-эконом</t>
  </si>
  <si>
    <t>Республика Алтай</t>
  </si>
  <si>
    <t>Приволжский</t>
  </si>
  <si>
    <t>естественно-научному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</si>
  <si>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</si>
  <si>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Республика Башкортостан</t>
  </si>
  <si>
    <t>Северо - Кавказский</t>
  </si>
  <si>
    <t xml:space="preserve">медико-биологическому </t>
  </si>
  <si>
    <r>
      <rPr>
        <b/>
        <sz val="11"/>
        <color indexed="8"/>
        <rFont val="Calibri"/>
        <family val="2"/>
      </rPr>
      <t xml:space="preserve">и обращаются </t>
    </r>
    <r>
      <rPr>
        <sz val="11"/>
        <color theme="1"/>
        <rFont val="Calibri"/>
        <family val="2"/>
      </rPr>
      <t xml:space="preserve">к каждому педагогу заполнить  нижеприведенную анкету и </t>
    </r>
    <r>
      <rPr>
        <b/>
        <sz val="11"/>
        <color indexed="8"/>
        <rFont val="Calibri"/>
        <family val="2"/>
      </rPr>
      <t xml:space="preserve">направить по электронной почте на указанный Вам при её получении адрес. </t>
    </r>
    <r>
      <rPr>
        <b/>
        <sz val="11"/>
        <color indexed="53"/>
        <rFont val="Calibri"/>
        <family val="2"/>
      </rPr>
      <t>В бумажный вариант переводить не надо!</t>
    </r>
  </si>
  <si>
    <t>Республика Дагестан</t>
  </si>
  <si>
    <t>Сибирский</t>
  </si>
  <si>
    <t>Республика Ингушетия</t>
  </si>
  <si>
    <t>Уральский</t>
  </si>
  <si>
    <t>училище</t>
  </si>
  <si>
    <t>инструкция по заполнению</t>
  </si>
  <si>
    <t>анкета полностью анонимна</t>
  </si>
  <si>
    <t>Кабардино-Балкарская Республика</t>
  </si>
  <si>
    <t>Центральный</t>
  </si>
  <si>
    <t>колледж</t>
  </si>
  <si>
    <t>Республика Калмыкия</t>
  </si>
  <si>
    <t>институт</t>
  </si>
  <si>
    <t>Карачаево-Черкесская Республика</t>
  </si>
  <si>
    <t>мужской</t>
  </si>
  <si>
    <t>академия</t>
  </si>
  <si>
    <t>Республика Карелия</t>
  </si>
  <si>
    <t>женский</t>
  </si>
  <si>
    <t>университет</t>
  </si>
  <si>
    <t>Республика Коми</t>
  </si>
  <si>
    <t>Вопрос</t>
  </si>
  <si>
    <t>Ответ</t>
  </si>
  <si>
    <t>Республика Марий Эл</t>
  </si>
  <si>
    <t>государственный</t>
  </si>
  <si>
    <t>Вы проживаете в Федеральном округе (выбрать)</t>
  </si>
  <si>
    <t>Республика Мордовия</t>
  </si>
  <si>
    <t>частный</t>
  </si>
  <si>
    <t xml:space="preserve">ассистент </t>
  </si>
  <si>
    <t>Вы проживаете в крае, области (выбрать)</t>
  </si>
  <si>
    <t>Республика Саха (Якутия)</t>
  </si>
  <si>
    <t xml:space="preserve">преподаватель </t>
  </si>
  <si>
    <t>тип населенного пункта, где находится образовательное учреждение, в котором Вы работаете? (выбрать)</t>
  </si>
  <si>
    <t>Республика Северная Осетия</t>
  </si>
  <si>
    <t>бакалавр</t>
  </si>
  <si>
    <t xml:space="preserve">старший преподаватель </t>
  </si>
  <si>
    <t>Республика Татарстан </t>
  </si>
  <si>
    <t>магистр</t>
  </si>
  <si>
    <t xml:space="preserve">доцент </t>
  </si>
  <si>
    <t>Какой ВУЗ  Вы закончили?</t>
  </si>
  <si>
    <t>Республика Тыва</t>
  </si>
  <si>
    <t>специалист</t>
  </si>
  <si>
    <t>профессор</t>
  </si>
  <si>
    <t>факультет по направлениям подготовки</t>
  </si>
  <si>
    <t>Республика Хакасия</t>
  </si>
  <si>
    <t xml:space="preserve">заведующий кафедрой </t>
  </si>
  <si>
    <t>год окончания вуза</t>
  </si>
  <si>
    <t>Чувашская Республика</t>
  </si>
  <si>
    <t>Степень Вашего профессионального образования</t>
  </si>
  <si>
    <t>Алтайский край</t>
  </si>
  <si>
    <t>да</t>
  </si>
  <si>
    <t xml:space="preserve"> Ваша специальность по диплому? (для мед.образования)</t>
  </si>
  <si>
    <t>Лечебное дело</t>
  </si>
  <si>
    <t>Забайкальский край</t>
  </si>
  <si>
    <t>нет</t>
  </si>
  <si>
    <t xml:space="preserve"> Ваша специальность по диплому в области:</t>
  </si>
  <si>
    <t>Камчатский край</t>
  </si>
  <si>
    <t>Педиатрия</t>
  </si>
  <si>
    <t>Вид последипломного образования</t>
  </si>
  <si>
    <t>Специальность</t>
  </si>
  <si>
    <t>сертификат</t>
  </si>
  <si>
    <t>Краснодарский край</t>
  </si>
  <si>
    <t>Стоматология</t>
  </si>
  <si>
    <t>аспирантура</t>
  </si>
  <si>
    <t>Красноярский край</t>
  </si>
  <si>
    <t>Фармация</t>
  </si>
  <si>
    <t>докторантура</t>
  </si>
  <si>
    <t>Пермский край</t>
  </si>
  <si>
    <t>Медико-профилактическое дело</t>
  </si>
  <si>
    <t>Приморский край</t>
  </si>
  <si>
    <t>Медицинская биофизика</t>
  </si>
  <si>
    <t>повышение квалификации преподавателей</t>
  </si>
  <si>
    <t>Ставропольский край</t>
  </si>
  <si>
    <t>Медицинская биохимия</t>
  </si>
  <si>
    <t>повышение квалификации врачей</t>
  </si>
  <si>
    <t>Хабаровский край</t>
  </si>
  <si>
    <t>Медицинская кибернетика</t>
  </si>
  <si>
    <t>Имеете ли Вы ученую степень, и если, да, то какую</t>
  </si>
  <si>
    <t>Амурская область</t>
  </si>
  <si>
    <t>Сестринское дело</t>
  </si>
  <si>
    <t>Имеете ли Вы ученое звание</t>
  </si>
  <si>
    <t>Архангельская область</t>
  </si>
  <si>
    <t>В какой образовательной организации Вы работаете</t>
  </si>
  <si>
    <t>Астраханская область</t>
  </si>
  <si>
    <t>Нет, продолжаю работать</t>
  </si>
  <si>
    <t>Вы работаете на кафедре, принадлежащей</t>
  </si>
  <si>
    <t>Белгородская область</t>
  </si>
  <si>
    <t>Кандидат наук</t>
  </si>
  <si>
    <t>Не всегда</t>
  </si>
  <si>
    <t xml:space="preserve">кафедра, на которой Вы работаете, это: </t>
  </si>
  <si>
    <t>Брянская область</t>
  </si>
  <si>
    <t xml:space="preserve">Доктор наук                        </t>
  </si>
  <si>
    <t>Да, каждые 0,5 часа</t>
  </si>
  <si>
    <t>Ваша должность</t>
  </si>
  <si>
    <t>Владимирская область</t>
  </si>
  <si>
    <t>Да, каждый час</t>
  </si>
  <si>
    <t>Ваш общий педагогический стаж, полных лет</t>
  </si>
  <si>
    <t>Волгоградская область</t>
  </si>
  <si>
    <t>Да, каждые 1,5 часа</t>
  </si>
  <si>
    <t>Ваш стаж в данном учреждении, полных лет</t>
  </si>
  <si>
    <t>Вологодская область</t>
  </si>
  <si>
    <t>Доцент</t>
  </si>
  <si>
    <t>По возможности</t>
  </si>
  <si>
    <t>Ваш стаж работы на последней должности, полных лет</t>
  </si>
  <si>
    <t>Воронежская область</t>
  </si>
  <si>
    <t>Профессор</t>
  </si>
  <si>
    <t>Вы удовлетворены своей работой ?</t>
  </si>
  <si>
    <t>Ивановская область</t>
  </si>
  <si>
    <t>Член-корреспондент</t>
  </si>
  <si>
    <t>1-2 часа</t>
  </si>
  <si>
    <t>Вы удовлетворены  своей занимаемой должностью?</t>
  </si>
  <si>
    <t>Иркутская область</t>
  </si>
  <si>
    <t xml:space="preserve">Академик </t>
  </si>
  <si>
    <t>3-4 часа</t>
  </si>
  <si>
    <t xml:space="preserve">Какую часть ставки  Вы занимаете на основной работе? </t>
  </si>
  <si>
    <t>Калининградская область</t>
  </si>
  <si>
    <t>5-6 часов</t>
  </si>
  <si>
    <t>Кому Вы преподаете</t>
  </si>
  <si>
    <t>Студентам</t>
  </si>
  <si>
    <t>Калужская область</t>
  </si>
  <si>
    <t xml:space="preserve">в рабочие дни, после основной работы </t>
  </si>
  <si>
    <t>6-7 часов</t>
  </si>
  <si>
    <t>бакалаврам</t>
  </si>
  <si>
    <t>Кемеровская область</t>
  </si>
  <si>
    <t>в выходные дни</t>
  </si>
  <si>
    <t>7-8 часов</t>
  </si>
  <si>
    <t>магистрам</t>
  </si>
  <si>
    <t>Кировская область</t>
  </si>
  <si>
    <t>во время отпуска</t>
  </si>
  <si>
    <t>Более 8 часов</t>
  </si>
  <si>
    <t>аспирантам</t>
  </si>
  <si>
    <t>Костромская область</t>
  </si>
  <si>
    <t>докторантам</t>
  </si>
  <si>
    <t>Курганская область</t>
  </si>
  <si>
    <t xml:space="preserve">нет </t>
  </si>
  <si>
    <t>не имею</t>
  </si>
  <si>
    <t>Преподавателям  ВУЗов</t>
  </si>
  <si>
    <t>Курская область</t>
  </si>
  <si>
    <t>спорт</t>
  </si>
  <si>
    <t>в учебных заведениях</t>
  </si>
  <si>
    <t>Санкт-Петербург </t>
  </si>
  <si>
    <t>искусство</t>
  </si>
  <si>
    <t>в др. учреждениях, не связанных с основной специальностью</t>
  </si>
  <si>
    <t>Со скольким количеством людей Вы в среднем общаетесь ежедневно?</t>
  </si>
  <si>
    <t>Ленинградская область</t>
  </si>
  <si>
    <t>коллекционирование</t>
  </si>
  <si>
    <t>частный бизнес</t>
  </si>
  <si>
    <t>Москва</t>
  </si>
  <si>
    <t>рукоделие</t>
  </si>
  <si>
    <t>Сколько времени в неделю Вы в среднем тратите на учебную работу?</t>
  </si>
  <si>
    <t>время в часах</t>
  </si>
  <si>
    <t>Московская область</t>
  </si>
  <si>
    <t>чтение</t>
  </si>
  <si>
    <t>Вид работы</t>
  </si>
  <si>
    <t>Затраченное время на подготовку</t>
  </si>
  <si>
    <t>Затраченное время на пересмотр</t>
  </si>
  <si>
    <t>Мурманская область</t>
  </si>
  <si>
    <t>шитье, вязание</t>
  </si>
  <si>
    <t>педагога</t>
  </si>
  <si>
    <t>затраты времени:</t>
  </si>
  <si>
    <t>Нижегородская область</t>
  </si>
  <si>
    <t>другое</t>
  </si>
  <si>
    <t>научный работник</t>
  </si>
  <si>
    <t>подготовка к лекциям:</t>
  </si>
  <si>
    <t>Новгородская область</t>
  </si>
  <si>
    <t>административная</t>
  </si>
  <si>
    <t>изучение литературы по специальности</t>
  </si>
  <si>
    <t>Новосибирская область</t>
  </si>
  <si>
    <t>рабочая специальность</t>
  </si>
  <si>
    <t>создание презентаций</t>
  </si>
  <si>
    <t>Омская область</t>
  </si>
  <si>
    <t>1-2 раза в неделю</t>
  </si>
  <si>
    <t>инженер</t>
  </si>
  <si>
    <t>составление конспектов</t>
  </si>
  <si>
    <t>Оренбургская область</t>
  </si>
  <si>
    <t>3-4 раза в неделю</t>
  </si>
  <si>
    <t xml:space="preserve">другая должность </t>
  </si>
  <si>
    <t>подготовка к занятиям:</t>
  </si>
  <si>
    <t>Орловская область</t>
  </si>
  <si>
    <t>5 и более</t>
  </si>
  <si>
    <t xml:space="preserve"> до 30 минут</t>
  </si>
  <si>
    <t>Пензенская область</t>
  </si>
  <si>
    <t>от 30 мин до 1 часа</t>
  </si>
  <si>
    <t>разработка плана занятия</t>
  </si>
  <si>
    <t>Псковская область</t>
  </si>
  <si>
    <t>до 1 часа</t>
  </si>
  <si>
    <t>от 1 часа до1 час 30 мин.</t>
  </si>
  <si>
    <t>Ростовская область</t>
  </si>
  <si>
    <t>1 – 2 часа</t>
  </si>
  <si>
    <t>от 1 час 30 мин. до 2 часов</t>
  </si>
  <si>
    <t>подготовка наглядных пособий</t>
  </si>
  <si>
    <t>Рязанская область</t>
  </si>
  <si>
    <t>более 3 час</t>
  </si>
  <si>
    <t>от 2 часов до 2 часов 30 мин</t>
  </si>
  <si>
    <t>чтение лекций</t>
  </si>
  <si>
    <t>Самарская область</t>
  </si>
  <si>
    <t>больше 2 часов 30 мин</t>
  </si>
  <si>
    <t>проведение занятий</t>
  </si>
  <si>
    <t>Саратовская область</t>
  </si>
  <si>
    <t>проведение консультаций</t>
  </si>
  <si>
    <t>Сахалинская область</t>
  </si>
  <si>
    <t>1 час</t>
  </si>
  <si>
    <t>проведение отработок пропущенных занятий</t>
  </si>
  <si>
    <t>Свердловская область</t>
  </si>
  <si>
    <t>из-за занятости на работе</t>
  </si>
  <si>
    <t>2 часа</t>
  </si>
  <si>
    <t>проведение дополнительных занятий с отстающими обучающимися</t>
  </si>
  <si>
    <t>Смоленская область</t>
  </si>
  <si>
    <t>из-за семейных обстоятельств</t>
  </si>
  <si>
    <t>3 часа</t>
  </si>
  <si>
    <t>проверка выполнения:</t>
  </si>
  <si>
    <t>Тамбовская область</t>
  </si>
  <si>
    <t>для получения материальной компенсации</t>
  </si>
  <si>
    <t>4 часа</t>
  </si>
  <si>
    <t>контрольных работ</t>
  </si>
  <si>
    <t>Тверская область</t>
  </si>
  <si>
    <t>чтобы не накапливалась усталость</t>
  </si>
  <si>
    <t>больше 4 часов</t>
  </si>
  <si>
    <t>рефератов</t>
  </si>
  <si>
    <t>Томская область</t>
  </si>
  <si>
    <t>требования администрации</t>
  </si>
  <si>
    <t>домашних заданий</t>
  </si>
  <si>
    <t>Тульская область</t>
  </si>
  <si>
    <t xml:space="preserve">другое </t>
  </si>
  <si>
    <t>другие виды работ (Участие в работе научного кружка, подготовка учебной олимпиады и др.)</t>
  </si>
  <si>
    <t>Тюменская область</t>
  </si>
  <si>
    <t>сахарным диабетом</t>
  </si>
  <si>
    <t>Сколько времени в неделю Вы в среднем тратите на методическую работу?</t>
  </si>
  <si>
    <t>Ульяновская область</t>
  </si>
  <si>
    <t>весна</t>
  </si>
  <si>
    <t>холециститом</t>
  </si>
  <si>
    <t>Челябинская область</t>
  </si>
  <si>
    <t>лето</t>
  </si>
  <si>
    <t>язвенной болезни желудка, двенадцатиперстной кишки</t>
  </si>
  <si>
    <t>Ярославская область</t>
  </si>
  <si>
    <t>осень</t>
  </si>
  <si>
    <t>гастритом, гастродуоденитом</t>
  </si>
  <si>
    <t>подготовка учебно-методических материалов:</t>
  </si>
  <si>
    <t>Еврейская Аобл</t>
  </si>
  <si>
    <t>зима</t>
  </si>
  <si>
    <t>поджелудочной железой</t>
  </si>
  <si>
    <t>задач</t>
  </si>
  <si>
    <t>Ненецкий АО</t>
  </si>
  <si>
    <t>болезью почек</t>
  </si>
  <si>
    <t>вопросов по дисциплине</t>
  </si>
  <si>
    <t>Ханты-Мансийский АО</t>
  </si>
  <si>
    <t>слежу за весом</t>
  </si>
  <si>
    <t>методических рекомендаций</t>
  </si>
  <si>
    <t>Чукотский АО</t>
  </si>
  <si>
    <t>да, подготовка к занятиям</t>
  </si>
  <si>
    <t>убеждений (религиозных, вегетарианство др.)</t>
  </si>
  <si>
    <t>тезисов</t>
  </si>
  <si>
    <t>Ямало-Ненецкий АО</t>
  </si>
  <si>
    <t>да, подготовка к лекциям</t>
  </si>
  <si>
    <t>статей</t>
  </si>
  <si>
    <t>да, написание учебника, руководства</t>
  </si>
  <si>
    <t>участие в разработке программ по:</t>
  </si>
  <si>
    <t>да, написание учебных пособий</t>
  </si>
  <si>
    <t>дисциплине</t>
  </si>
  <si>
    <t>да, работа с аспирантами</t>
  </si>
  <si>
    <t>нет, большая занятость на работе</t>
  </si>
  <si>
    <t>преддипломной практике</t>
  </si>
  <si>
    <t>выполнение научной работы</t>
  </si>
  <si>
    <t>нет, большая занятость дома (выполнение заданий по работе)</t>
  </si>
  <si>
    <t>производственной практике</t>
  </si>
  <si>
    <t>заболевание</t>
  </si>
  <si>
    <t>нет, большая занятость дома (выполнение домашней работы)</t>
  </si>
  <si>
    <t>заполнение документации:</t>
  </si>
  <si>
    <t>травма</t>
  </si>
  <si>
    <t>есть</t>
  </si>
  <si>
    <t>нет, не считаю нужным</t>
  </si>
  <si>
    <t>ведомостей</t>
  </si>
  <si>
    <t>беременность</t>
  </si>
  <si>
    <t>1-2 мес</t>
  </si>
  <si>
    <t>журналов</t>
  </si>
  <si>
    <t>роды</t>
  </si>
  <si>
    <t>3-4 мес</t>
  </si>
  <si>
    <t>зачетных книжек</t>
  </si>
  <si>
    <t>реабилитация (после перенесенного заболевания)</t>
  </si>
  <si>
    <t>5-6 мес</t>
  </si>
  <si>
    <t>другие виды работ (зав. учебной частью, ответств. за работу с иностранными учащимися и др.)</t>
  </si>
  <si>
    <t>реабилитация (после перенесенной травмы)</t>
  </si>
  <si>
    <t>7-8 мес</t>
  </si>
  <si>
    <t>Просыпаюсь почти всегда по несколько раз за ночь и после этого с трудом засыпаю</t>
  </si>
  <si>
    <t>Сколько времени в неделю Вы в среднем тратите на научно-исследовательскую работу?</t>
  </si>
  <si>
    <t>обследование</t>
  </si>
  <si>
    <t>9-10 мес</t>
  </si>
  <si>
    <t>Бывает, что просыпаюсь, но редко</t>
  </si>
  <si>
    <t xml:space="preserve">другая причина </t>
  </si>
  <si>
    <t>Не просыпаюсь, сплю хорошо</t>
  </si>
  <si>
    <t>научно-исследовательская работа:</t>
  </si>
  <si>
    <t>проведение эксперимента</t>
  </si>
  <si>
    <t xml:space="preserve">основная </t>
  </si>
  <si>
    <t xml:space="preserve">написание тезисов </t>
  </si>
  <si>
    <t>межвузовская</t>
  </si>
  <si>
    <t>написание статей</t>
  </si>
  <si>
    <t xml:space="preserve">филиал </t>
  </si>
  <si>
    <t>Да</t>
  </si>
  <si>
    <t>написание учебников</t>
  </si>
  <si>
    <t>Нет</t>
  </si>
  <si>
    <t>написание методических рекомендаций</t>
  </si>
  <si>
    <t>проведение практических исследований</t>
  </si>
  <si>
    <t>написание докладов</t>
  </si>
  <si>
    <t>авиационная, ракетно-космическая техника</t>
  </si>
  <si>
    <t>составление отчетов</t>
  </si>
  <si>
    <t>автоматика и управление</t>
  </si>
  <si>
    <t>другие виды работ (Ответственный за НИР, ответственный за работу с аспирантами и др.)</t>
  </si>
  <si>
    <t>архитектура и строительство</t>
  </si>
  <si>
    <t>Сколько времени в неделю Вы в среднем тратите на лечебную работу (для клинических кафедр)?</t>
  </si>
  <si>
    <t>геодезия, землеустройство</t>
  </si>
  <si>
    <t>геология, разведка и разработка ископаемых</t>
  </si>
  <si>
    <t>никогда не приходят</t>
  </si>
  <si>
    <t>затраты времени на:</t>
  </si>
  <si>
    <t>гуманитарная</t>
  </si>
  <si>
    <t>в среднем, 1-2 в месяц</t>
  </si>
  <si>
    <t>ведение больных (палаты)</t>
  </si>
  <si>
    <t>естественно-научные</t>
  </si>
  <si>
    <t>нравится вкус</t>
  </si>
  <si>
    <t>всегда ходят, независимо от состояния здоровья</t>
  </si>
  <si>
    <t>проведение клинических обходов</t>
  </si>
  <si>
    <t>здравоохранение</t>
  </si>
  <si>
    <t>проведение клинических разборов</t>
  </si>
  <si>
    <t>информатика и вычтехн</t>
  </si>
  <si>
    <t>консультирование пациентов</t>
  </si>
  <si>
    <t>информационная безопасность</t>
  </si>
  <si>
    <t>проведение операций</t>
  </si>
  <si>
    <t>культура и искусство</t>
  </si>
  <si>
    <t>лесотехниеская</t>
  </si>
  <si>
    <t>другие виды работ (Ответственный за лечебную работу (клиническую базу, ответственный за работу с интернами, ординаторами и др.)</t>
  </si>
  <si>
    <t>металлургия, машиностроение и металлообработка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</si>
  <si>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</si>
  <si>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</si>
  <si>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</si>
  <si>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</si>
  <si>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t xml:space="preserve"> Крупный город (от 250 до 500 тыс.)</t>
  </si>
  <si>
    <t>Крупнейший город (от 500 тыс. до 1 млн.)</t>
  </si>
  <si>
    <t xml:space="preserve"> Мегаполис (свыше 1 млн.)</t>
  </si>
  <si>
    <t>Сколько времени в неделю Вы в среднем тратите на общественную работу?</t>
  </si>
  <si>
    <t>морская техника</t>
  </si>
  <si>
    <t>Затрачиваемое время</t>
  </si>
  <si>
    <t>образование, педагогика</t>
  </si>
  <si>
    <t>оружие и системы вооружения</t>
  </si>
  <si>
    <t>приборостроение и оптотехника</t>
  </si>
  <si>
    <t>не более 1 раза</t>
  </si>
  <si>
    <t>безопасность</t>
  </si>
  <si>
    <t>на факультете</t>
  </si>
  <si>
    <t>радиотехника и связь</t>
  </si>
  <si>
    <t xml:space="preserve">2 – 3 раза </t>
  </si>
  <si>
    <t>биология</t>
  </si>
  <si>
    <t>Делаете ли Вы перерывы в работе за компьютером?</t>
  </si>
  <si>
    <t>сельское и рыбное хозяйство</t>
  </si>
  <si>
    <t xml:space="preserve">4 и более раз </t>
  </si>
  <si>
    <t>информатика</t>
  </si>
  <si>
    <t>Сколько в среднем в день у Вас составляет голосовая нагрузка?</t>
  </si>
  <si>
    <t>социальные науки</t>
  </si>
  <si>
    <t>практически не болею</t>
  </si>
  <si>
    <t>культура</t>
  </si>
  <si>
    <t>Сколько времени в день Вы на работе проводите стоя?</t>
  </si>
  <si>
    <t>сфера обслуживания</t>
  </si>
  <si>
    <t>математика</t>
  </si>
  <si>
    <t>Успеваете ли Вы использовать перерывы в работе, для:</t>
  </si>
  <si>
    <t>технология продтоваров</t>
  </si>
  <si>
    <t>машиностроение</t>
  </si>
  <si>
    <t>отдыха</t>
  </si>
  <si>
    <t>транспортные средства</t>
  </si>
  <si>
    <t>педагогика</t>
  </si>
  <si>
    <t>приема пищи</t>
  </si>
  <si>
    <t>физико-математичекая</t>
  </si>
  <si>
    <t>радиотехника</t>
  </si>
  <si>
    <t>общественной работы</t>
  </si>
  <si>
    <t>химическая и биотехнологии</t>
  </si>
  <si>
    <t>сельское хозяйство</t>
  </si>
  <si>
    <t>экономика и управление</t>
  </si>
  <si>
    <t>строительство</t>
  </si>
  <si>
    <t>Оцените в баллах Ваши взаимоотношения (от 1 до 10):</t>
  </si>
  <si>
    <t>эксплуатация строительных машин</t>
  </si>
  <si>
    <t>с коллегами</t>
  </si>
  <si>
    <t>энергетика и электротехника</t>
  </si>
  <si>
    <t>транспорт</t>
  </si>
  <si>
    <t>с руководством</t>
  </si>
  <si>
    <t>энергетическое машиностроение</t>
  </si>
  <si>
    <t>управление государтсвенное</t>
  </si>
  <si>
    <t>с подчиненными</t>
  </si>
  <si>
    <t>юристпруденция</t>
  </si>
  <si>
    <t>управление производством</t>
  </si>
  <si>
    <t>с обучающимися</t>
  </si>
  <si>
    <t>физика</t>
  </si>
  <si>
    <t>Оцените в баллах степень Вашего эмоционального напряжения (от 1 до 10):</t>
  </si>
  <si>
    <t>филология</t>
  </si>
  <si>
    <t>на работе</t>
  </si>
  <si>
    <t>философия</t>
  </si>
  <si>
    <t>по дороге на работу</t>
  </si>
  <si>
    <t>химическая промышленность</t>
  </si>
  <si>
    <t>по дороге с работы</t>
  </si>
  <si>
    <t>химия</t>
  </si>
  <si>
    <t>дома</t>
  </si>
  <si>
    <t>экология</t>
  </si>
  <si>
    <t xml:space="preserve">Что Вы используете для снятия напряжения? </t>
  </si>
  <si>
    <t>экономмика</t>
  </si>
  <si>
    <t xml:space="preserve"> не считаю нужным </t>
  </si>
  <si>
    <t>энергетика</t>
  </si>
  <si>
    <t xml:space="preserve">ничего, не хватает времени </t>
  </si>
  <si>
    <t>юриспруденция</t>
  </si>
  <si>
    <t xml:space="preserve"> делаю гимнастику для глаз – да/нет</t>
  </si>
  <si>
    <t xml:space="preserve">делаю общую гимнастику </t>
  </si>
  <si>
    <t>читаю (книги, журналы, газеты и др.)</t>
  </si>
  <si>
    <t xml:space="preserve"> слушаю музыку </t>
  </si>
  <si>
    <t xml:space="preserve"> гуляю </t>
  </si>
  <si>
    <t xml:space="preserve"> смотрю телевизор </t>
  </si>
  <si>
    <t xml:space="preserve"> занимаюсь любимым делом </t>
  </si>
  <si>
    <t xml:space="preserve"> занимаюсь домашними делами </t>
  </si>
  <si>
    <t xml:space="preserve"> принимаю успокоительные препараты</t>
  </si>
  <si>
    <t xml:space="preserve"> другое </t>
  </si>
  <si>
    <t>Есть ли у Вас на работе медицинский кабинет?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</si>
  <si>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Есть ли у Вас на работе штатный психолог?</t>
    </r>
  </si>
  <si>
    <t>Имеете ли Вы дополнительную работу?</t>
  </si>
  <si>
    <r>
      <t>Какую должность Вы занимаете на дополнительной работе?</t>
    </r>
    <r>
      <rPr>
        <sz val="12"/>
        <color indexed="60"/>
        <rFont val="Times New Roman"/>
        <family val="1"/>
      </rPr>
      <t xml:space="preserve"> </t>
    </r>
  </si>
  <si>
    <t>Какую часть ставки Вы занимаете на дополнительной работе?</t>
  </si>
  <si>
    <t>Когда Вы работаете на дополнительной работе?</t>
  </si>
  <si>
    <t>Сколько времени Вы тратите на дорогу до работы и обратно, до дома? (суммарно)</t>
  </si>
  <si>
    <t>добираясь до работы и обратно, Вы пользуетесь:</t>
  </si>
  <si>
    <t>пешком</t>
  </si>
  <si>
    <t>автомобиль</t>
  </si>
  <si>
    <t>метро</t>
  </si>
  <si>
    <t>автобус /троллейбус/трамвай</t>
  </si>
  <si>
    <t>маршрутное такси</t>
  </si>
  <si>
    <t>пригородные автобусы</t>
  </si>
  <si>
    <t>пригородные электропоезда</t>
  </si>
  <si>
    <t>такси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</si>
  <si>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Оцените в баллах степень Вашего утомления (от 1 до 10):</t>
    </r>
  </si>
  <si>
    <t>после дороги на работу</t>
  </si>
  <si>
    <t>в середине рабочего дня</t>
  </si>
  <si>
    <t>после дороги с работы</t>
  </si>
  <si>
    <t>в конце дня</t>
  </si>
  <si>
    <t>Сколько времени в день Вам требуется для восстановления после работы?</t>
  </si>
  <si>
    <t>Как Вы ежедневно проводите время после работы, и сколько времени на это тратите в среднем в течение недели?</t>
  </si>
  <si>
    <t>Затраченное времяв часах</t>
  </si>
  <si>
    <t xml:space="preserve">Вид времяпровождения </t>
  </si>
  <si>
    <t xml:space="preserve">просмотр телевизора  </t>
  </si>
  <si>
    <t xml:space="preserve"> чтение художественной литературы </t>
  </si>
  <si>
    <t xml:space="preserve">чтение профессиональной литературы </t>
  </si>
  <si>
    <t xml:space="preserve">занятия спортом </t>
  </si>
  <si>
    <t>проведение времени за компьютером</t>
  </si>
  <si>
    <t>прослушивание музыки</t>
  </si>
  <si>
    <t>прогулки</t>
  </si>
  <si>
    <t>домашние дела</t>
  </si>
  <si>
    <t>уроки с детьми</t>
  </si>
  <si>
    <t>Сколько раз в день Вы принимаете пищу?</t>
  </si>
  <si>
    <t>Вид пищи</t>
  </si>
  <si>
    <t>Кратность приема</t>
  </si>
  <si>
    <t>Горячая пища</t>
  </si>
  <si>
    <t>Холодная пища</t>
  </si>
  <si>
    <t>Закуски</t>
  </si>
  <si>
    <t xml:space="preserve">Страдаете ли Вы бессонницей, если да, то с чем это связано? </t>
  </si>
  <si>
    <t xml:space="preserve"> с переутомлением при выполнении профессиональных обязанностей </t>
  </si>
  <si>
    <t xml:space="preserve"> с переутомлением при выполнении домашних дел </t>
  </si>
  <si>
    <t xml:space="preserve">с частыми конфликтами на работе </t>
  </si>
  <si>
    <t xml:space="preserve">с напряженными взаимоотношениями в семье </t>
  </si>
  <si>
    <t xml:space="preserve">с хроническим заболеванием 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</si>
  <si>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Вы ощущаете сонливость в середине дня?</t>
    </r>
  </si>
  <si>
    <t>Вы быстро засыпаете?</t>
  </si>
  <si>
    <r>
      <t xml:space="preserve">Вы просыпаетесь по ночам?  </t>
    </r>
    <r>
      <rPr>
        <sz val="12"/>
        <color indexed="8"/>
        <rFont val="Times New Roman"/>
        <family val="1"/>
      </rPr>
      <t>(выбрать нужное в строке ниже)</t>
    </r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</si>
  <si>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Принимаете ли Вы снотворные средства?</t>
    </r>
  </si>
  <si>
    <t>Вы легко просыпаетесь по утрам?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</si>
  <si>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Сколько у Вас выходных дней в неделю? </t>
    </r>
  </si>
  <si>
    <t>вид деятельности</t>
  </si>
  <si>
    <t>время</t>
  </si>
  <si>
    <t xml:space="preserve">выполняю основную работу </t>
  </si>
  <si>
    <t>получаю образование</t>
  </si>
  <si>
    <t>занимаюсь детьми</t>
  </si>
  <si>
    <t>занимаюсь домашними делами</t>
  </si>
  <si>
    <t>хожу в гости/принимаю гостей</t>
  </si>
  <si>
    <t>занимаюсь спортом</t>
  </si>
  <si>
    <t>хожу в кино/театр/посещаю выставки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</si>
  <si>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Вы чувствуете себя отдохнувшим(ей) после выходных?</t>
    </r>
  </si>
  <si>
    <t xml:space="preserve">У Вас есть хобби, если да, то какое? </t>
  </si>
  <si>
    <t>Вы занимаетесь спортом?</t>
  </si>
  <si>
    <t xml:space="preserve">Сколько раз в неделю Вы уделяете занятию спортом? </t>
  </si>
  <si>
    <t>Вы делаете по утрам зарядку?</t>
  </si>
  <si>
    <t>Сколько времени в день Вы в среднем проводите на свежем воздухе?</t>
  </si>
  <si>
    <t xml:space="preserve">Используете ли Вы отпуск по частям, если да, то с чем это связано? </t>
  </si>
  <si>
    <t xml:space="preserve">В какое время года Вы предпочитаете использовать отпуск? </t>
  </si>
  <si>
    <t>Достаточно ли Вам этого времени для восстановления после Вашей профессиональной рабочей нагрузки?</t>
  </si>
  <si>
    <t xml:space="preserve"> Приходится ли Вам выполнять свои профессиональные обязанности в период очередного отпуска? </t>
  </si>
  <si>
    <t>Как Вы проводите отпуск?</t>
  </si>
  <si>
    <t>турпоездки по стране</t>
  </si>
  <si>
    <t>турпоездки за границу</t>
  </si>
  <si>
    <t>санаторно-курортное лечение</t>
  </si>
  <si>
    <t>на даче собственной</t>
  </si>
  <si>
    <t>на даче съемной</t>
  </si>
  <si>
    <t>работаю на другой работе</t>
  </si>
  <si>
    <t>никогда</t>
  </si>
  <si>
    <t>каждый год</t>
  </si>
  <si>
    <t>1 раз в 3-4 года</t>
  </si>
  <si>
    <t>1 раз в 5-6 лет</t>
  </si>
  <si>
    <t>1 раз более чем в 7 лет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</si>
  <si>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</si>
  <si>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Женат/замужем</t>
  </si>
  <si>
    <t>гражданский брак</t>
  </si>
  <si>
    <t>Разведен/разведена</t>
  </si>
  <si>
    <t>Вдовец/вдова</t>
  </si>
  <si>
    <t>Не женат/не замужем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</si>
  <si>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</si>
  <si>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>Через сколько месяцев после отпуска у Вас появляется усталость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</si>
  <si>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</si>
  <si>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</si>
  <si>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</si>
  <si>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</si>
  <si>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</si>
  <si>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Ваш пол</t>
  </si>
  <si>
    <r>
      <rPr>
        <b/>
        <sz val="12"/>
        <rFont val="Times New Roman"/>
        <family val="1"/>
      </rPr>
      <t>ГОД</t>
    </r>
    <r>
      <rPr>
        <sz val="12"/>
        <rFont val="Times New Roman"/>
        <family val="1"/>
      </rPr>
      <t xml:space="preserve"> Вашего рождения </t>
    </r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</si>
  <si>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</si>
  <si>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</si>
  <si>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</si>
  <si>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</si>
  <si>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</si>
  <si>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Ваше семейное положение</t>
  </si>
  <si>
    <t>Есть ли у Вас дети?</t>
  </si>
  <si>
    <t>Только при управлении авто ночью</t>
  </si>
  <si>
    <t>сколько</t>
  </si>
  <si>
    <t>Ваш рост, см</t>
  </si>
  <si>
    <t>Ваш вес, кг</t>
  </si>
  <si>
    <t>Вы проживаете:</t>
  </si>
  <si>
    <t>Какой общий метраж Вашей жилой площади (квадратных метров)?</t>
  </si>
  <si>
    <t>Сколько комнат занимает Ваша семья?</t>
  </si>
  <si>
    <t>Сколько человек проживает вместе с Вами?</t>
  </si>
  <si>
    <t>Имеете ли Вы лично отдельную комнату?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</si>
  <si>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</si>
  <si>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</si>
  <si>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1"/>
        <color indexed="8"/>
        <rFont val="Calibri"/>
        <family val="2"/>
      </rPr>
      <t>по десятибалльной шкале</t>
    </r>
    <r>
      <rPr>
        <sz val="11"/>
        <color theme="1"/>
        <rFont val="Calibri"/>
        <family val="2"/>
      </rPr>
      <t xml:space="preserve"> Ваши взаимоотношения </t>
    </r>
  </si>
  <si>
    <t>с родителями</t>
  </si>
  <si>
    <t>с детьми</t>
  </si>
  <si>
    <t>с братьями/сестрами</t>
  </si>
  <si>
    <t>с соседями</t>
  </si>
  <si>
    <t>с др.родственниками</t>
  </si>
  <si>
    <t>Вы курите?</t>
  </si>
  <si>
    <t xml:space="preserve"> если курите, то с какого возраста</t>
  </si>
  <si>
    <t>Если курите, то сколько сигарет (папирос) выкуриваете в день?  Шт.</t>
  </si>
  <si>
    <t>Пробовали ли Вы бросить курить?</t>
  </si>
  <si>
    <t>Как часто Вы употребляете алкоголь?</t>
  </si>
  <si>
    <t>Какие  виды алкогольной продукции Вы употребляете?</t>
  </si>
  <si>
    <t>пиво</t>
  </si>
  <si>
    <t>вина сухие</t>
  </si>
  <si>
    <t>вина крепленые</t>
  </si>
  <si>
    <t>водки и др. крепостью от 40</t>
  </si>
  <si>
    <t>алкогольные коктейли</t>
  </si>
  <si>
    <t>Употребляете ли Вы энергетические напитки</t>
  </si>
  <si>
    <t xml:space="preserve">Как часто Вы употребляете энергетические напитки? </t>
  </si>
  <si>
    <t>По какой причине Вы употребляете энергетические напитки?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</si>
  <si>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Вашесостояние здоровья ?</t>
    </r>
  </si>
  <si>
    <t>Как часто Ваши студенты приходят на занятия больными?</t>
  </si>
  <si>
    <t>Как часто Вы болеете в течение года «простудными заболеваниями»?</t>
  </si>
  <si>
    <t xml:space="preserve">Принимаете ли Вы какие-либо препараты для поддержания и укрепления иммунитета (витамины, комплексы вспомогательных веществ)? </t>
  </si>
  <si>
    <t>используете ли Вы очки для коррекции зрения?</t>
  </si>
  <si>
    <t>в каком возрасте Вам впервые прописали очки?</t>
  </si>
  <si>
    <t>Вы узнали о своем хроническом заболевании при прохождении:</t>
  </si>
  <si>
    <t xml:space="preserve">медосмотра при приеме на работу, учебу </t>
  </si>
  <si>
    <t>периодических медосмотров</t>
  </si>
  <si>
    <t>осмотров по программе  «Дополнительная диспансеризация»</t>
  </si>
  <si>
    <r>
      <t xml:space="preserve">обследования после острого </t>
    </r>
    <r>
      <rPr>
        <sz val="12"/>
        <color indexed="60"/>
        <rFont val="Times New Roman"/>
        <family val="1"/>
      </rPr>
      <t>заболевания</t>
    </r>
  </si>
  <si>
    <t>при общении со знакомым врачом</t>
  </si>
  <si>
    <t>при общении со знакомыми, соседями</t>
  </si>
  <si>
    <t>из медицинской литературы</t>
  </si>
  <si>
    <t xml:space="preserve"> Всегда ли Вы оформляете больничный лист при заболевании?</t>
  </si>
  <si>
    <t>Если Вы больничный лист при заболевании не оформляете или не всегда оформляете, то с чем это связано?</t>
  </si>
  <si>
    <t xml:space="preserve">много работы </t>
  </si>
  <si>
    <t>негативная реакция руководства предоставление больничных листов</t>
  </si>
  <si>
    <t>материальные причины (не выгодно)</t>
  </si>
  <si>
    <t>мне дают возможность сидеть дома столько, сколько нужно</t>
  </si>
  <si>
    <r>
      <t xml:space="preserve">Оцените </t>
    </r>
    <r>
      <rPr>
        <b/>
        <sz val="11"/>
        <color indexed="8"/>
        <rFont val="Times New Roman"/>
        <family val="1"/>
      </rPr>
      <t>по десятибалльной шкале</t>
    </r>
    <r>
      <rPr>
        <sz val="11"/>
        <color indexed="8"/>
        <rFont val="Times New Roman"/>
        <family val="1"/>
      </rPr>
      <t xml:space="preserve"> частоту возникновения у Вас следующих состояний </t>
    </r>
  </si>
  <si>
    <t>пониженное настроение</t>
  </si>
  <si>
    <t>совсем нет сил чем-то заниматься</t>
  </si>
  <si>
    <t>чувство одиночества</t>
  </si>
  <si>
    <t>чувство безнадежности относительно будущего</t>
  </si>
  <si>
    <t>отсутствие удовольствия от жизни</t>
  </si>
  <si>
    <t>чувство ненужности</t>
  </si>
  <si>
    <t>невозможность развеять грусть даже с помощью друзей</t>
  </si>
  <si>
    <t>головные боли</t>
  </si>
  <si>
    <t>раздражительность</t>
  </si>
  <si>
    <t>угнетенность</t>
  </si>
  <si>
    <t>усталость при отсутствии нагрузки</t>
  </si>
  <si>
    <t>ослабление внимания</t>
  </si>
  <si>
    <t>невозможность сосредоточится на чем-либо</t>
  </si>
  <si>
    <r>
      <t xml:space="preserve">Оцените </t>
    </r>
    <r>
      <rPr>
        <b/>
        <sz val="12"/>
        <color indexed="8"/>
        <rFont val="Times New Roman"/>
        <family val="1"/>
      </rPr>
      <t xml:space="preserve">по десятибалльной шкале </t>
    </r>
    <r>
      <rPr>
        <sz val="12"/>
        <color indexed="8"/>
        <rFont val="Times New Roman"/>
        <family val="1"/>
      </rPr>
      <t>частоту возникновения у Вас следующих состояний после отпуска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</si>
  <si>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Считаете ли Вы себя счастливым человеком?</t>
    </r>
  </si>
  <si>
    <t xml:space="preserve">Как Вы считаете, ждет ли Вас успешное будущее в трудовой сфере? </t>
  </si>
  <si>
    <t>Бывают ли у Вас внезапные перемены настроения?</t>
  </si>
  <si>
    <t>проходите ли Вы  ежегодный  обязательный периодический  медосмотр в соотв. ст. 213 ТК РФ, приказа  МЗСР РФ 302н?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</si>
  <si>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</si>
  <si>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</si>
  <si>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Перечислите все случаи госпитализации за последние 3 года</t>
  </si>
  <si>
    <t>плановая госпитализация</t>
  </si>
  <si>
    <t>Экстренная госпитализация</t>
  </si>
  <si>
    <t>Имеются ли у Вас хронические заболевания, если да, то какие заболевания?</t>
  </si>
  <si>
    <t>Заболевание</t>
  </si>
  <si>
    <t>С какого возраста</t>
  </si>
  <si>
    <t>Как Вы считаете, есть ли у Вас заболевания, которые обусловлены Вашей профессиональной деятельности, если да, то какие?</t>
  </si>
  <si>
    <t xml:space="preserve">Участие в общественных мероприятиях:  общевузовских </t>
  </si>
  <si>
    <t xml:space="preserve">       на кафедре</t>
  </si>
  <si>
    <r>
      <t xml:space="preserve">Придерживаетесь ли Вы </t>
    </r>
    <r>
      <rPr>
        <b/>
        <sz val="12"/>
        <color indexed="8"/>
        <rFont val="Times New Roman"/>
        <family val="1"/>
      </rPr>
      <t>диеты</t>
    </r>
    <r>
      <rPr>
        <sz val="12"/>
        <color indexed="8"/>
        <rFont val="Times New Roman"/>
        <family val="1"/>
      </rPr>
      <t>, если да, с чем это связано?</t>
    </r>
    <r>
      <rPr>
        <sz val="12"/>
        <color indexed="60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</si>
  <si>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>Придерживаетесь ли Вы</t>
    </r>
    <r>
      <rPr>
        <b/>
        <sz val="12"/>
        <color indexed="8"/>
        <rFont val="Times New Roman"/>
        <family val="1"/>
      </rPr>
      <t xml:space="preserve"> режима питания</t>
    </r>
    <r>
      <rPr>
        <sz val="12"/>
        <color indexed="8"/>
        <rFont val="Times New Roman"/>
        <family val="1"/>
      </rPr>
      <t xml:space="preserve"> (выбрать нужное в строке ниже)</t>
    </r>
  </si>
  <si>
    <t>самодельные напитки</t>
  </si>
  <si>
    <t>Были ли Вы госпитализированы в стационарные лечебные учреждения</t>
  </si>
  <si>
    <t>1</t>
  </si>
  <si>
    <t>2</t>
  </si>
  <si>
    <t>13.1.1.</t>
  </si>
  <si>
    <t>13.1.2.</t>
  </si>
  <si>
    <t>13.1.3.</t>
  </si>
  <si>
    <t>13.2</t>
  </si>
  <si>
    <t>13.2.1</t>
  </si>
  <si>
    <t>13.2.2</t>
  </si>
  <si>
    <t>13.2.3</t>
  </si>
  <si>
    <t>13.2.4</t>
  </si>
  <si>
    <t>13.3</t>
  </si>
  <si>
    <t>13.4</t>
  </si>
  <si>
    <t>13.5</t>
  </si>
  <si>
    <t>13.6</t>
  </si>
  <si>
    <t>13.7</t>
  </si>
  <si>
    <t>13.8</t>
  </si>
  <si>
    <t>13.8.1</t>
  </si>
  <si>
    <t>13.8.2</t>
  </si>
  <si>
    <t>13.8.3</t>
  </si>
  <si>
    <t>13.9</t>
  </si>
  <si>
    <t>14</t>
  </si>
  <si>
    <t>14.1</t>
  </si>
  <si>
    <t>14.1.1</t>
  </si>
  <si>
    <t>14.1.2</t>
  </si>
  <si>
    <t>14.1.3</t>
  </si>
  <si>
    <t>14.1.4</t>
  </si>
  <si>
    <t>14.1.5</t>
  </si>
  <si>
    <t>14.2</t>
  </si>
  <si>
    <t>14.2.1</t>
  </si>
  <si>
    <t>14.2.2</t>
  </si>
  <si>
    <t>14.2.3</t>
  </si>
  <si>
    <t>14.2.4</t>
  </si>
  <si>
    <t>14.2.5</t>
  </si>
  <si>
    <t>14.2.6</t>
  </si>
  <si>
    <t>14.3</t>
  </si>
  <si>
    <t>15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</si>
  <si>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</si>
  <si>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</si>
  <si>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</si>
  <si>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</si>
  <si>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</si>
  <si>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</si>
  <si>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</si>
  <si>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</si>
  <si>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</si>
  <si>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15.2</t>
  </si>
  <si>
    <t>16</t>
  </si>
  <si>
    <t>16.1</t>
  </si>
  <si>
    <t>16.2</t>
  </si>
  <si>
    <t>16.3</t>
  </si>
  <si>
    <t>17</t>
  </si>
  <si>
    <t>18</t>
  </si>
  <si>
    <t>19</t>
  </si>
  <si>
    <t>20</t>
  </si>
  <si>
    <t>20.1</t>
  </si>
  <si>
    <t>20.2</t>
  </si>
  <si>
    <t>20.3</t>
  </si>
  <si>
    <t>20.4</t>
  </si>
  <si>
    <t>21</t>
  </si>
  <si>
    <t>21.1</t>
  </si>
  <si>
    <t>21.2</t>
  </si>
  <si>
    <t>21.3</t>
  </si>
  <si>
    <t>21.4</t>
  </si>
  <si>
    <t>22</t>
  </si>
  <si>
    <t>22.1</t>
  </si>
  <si>
    <t>22.2</t>
  </si>
  <si>
    <t>22.3</t>
  </si>
  <si>
    <t>22.4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</si>
  <si>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</si>
  <si>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</si>
  <si>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</si>
  <si>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</si>
  <si>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</si>
  <si>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</si>
  <si>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</si>
  <si>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</si>
  <si>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</si>
  <si>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</si>
  <si>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</si>
  <si>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</si>
  <si>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</si>
  <si>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24</t>
  </si>
  <si>
    <t>25</t>
  </si>
  <si>
    <t>26</t>
  </si>
  <si>
    <t>26.1</t>
  </si>
  <si>
    <t>26.2</t>
  </si>
  <si>
    <t>26.3</t>
  </si>
  <si>
    <t>27</t>
  </si>
  <si>
    <t>27.1</t>
  </si>
  <si>
    <t>27.2</t>
  </si>
  <si>
    <t>27.3</t>
  </si>
  <si>
    <t>27.4</t>
  </si>
  <si>
    <t>27.5</t>
  </si>
  <si>
    <t>27.6</t>
  </si>
  <si>
    <t>27.7</t>
  </si>
  <si>
    <t>27.8</t>
  </si>
  <si>
    <t>28</t>
  </si>
  <si>
    <t>28.1</t>
  </si>
  <si>
    <t>28.2</t>
  </si>
  <si>
    <t>28.3</t>
  </si>
  <si>
    <t>28.4</t>
  </si>
  <si>
    <t>29</t>
  </si>
  <si>
    <t>30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</si>
  <si>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</si>
  <si>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</si>
  <si>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</si>
  <si>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</si>
  <si>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</si>
  <si>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</si>
  <si>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</si>
  <si>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</si>
  <si>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</si>
  <si>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31</t>
  </si>
  <si>
    <t>31.1</t>
  </si>
  <si>
    <t>31.2</t>
  </si>
  <si>
    <t>31.3</t>
  </si>
  <si>
    <t>32</t>
  </si>
  <si>
    <t>33</t>
  </si>
  <si>
    <t>33.1</t>
  </si>
  <si>
    <t>34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</si>
  <si>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</si>
  <si>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</si>
  <si>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</si>
  <si>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</si>
  <si>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</si>
  <si>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</si>
  <si>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</si>
  <si>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</si>
  <si>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</si>
  <si>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</si>
  <si>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</si>
  <si>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35</t>
  </si>
  <si>
    <t>Как Вы обычно проводите выходные и сколько времени на это тратите?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</si>
  <si>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</si>
  <si>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</si>
  <si>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</si>
  <si>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</si>
  <si>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</si>
  <si>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</si>
  <si>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</si>
  <si>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</si>
  <si>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</si>
  <si>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</t>
  </si>
  <si>
    <t>37</t>
  </si>
  <si>
    <t>37.1</t>
  </si>
  <si>
    <t>37.2</t>
  </si>
  <si>
    <t>37.3</t>
  </si>
  <si>
    <t>38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</si>
  <si>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</si>
  <si>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</si>
  <si>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</si>
  <si>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</si>
  <si>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</si>
  <si>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</si>
  <si>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</si>
  <si>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</si>
  <si>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</si>
  <si>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</si>
  <si>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</si>
  <si>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получали ли Вы санаторно-курортное лечение из фонда соцстраха и других</t>
  </si>
  <si>
    <t>39</t>
  </si>
  <si>
    <t>38.12</t>
  </si>
  <si>
    <t>38.13</t>
  </si>
  <si>
    <t>38.14</t>
  </si>
  <si>
    <t>38.15</t>
  </si>
  <si>
    <t>38.16</t>
  </si>
  <si>
    <t>40</t>
  </si>
  <si>
    <t>41</t>
  </si>
  <si>
    <t>42</t>
  </si>
  <si>
    <t>42.1</t>
  </si>
  <si>
    <t>43</t>
  </si>
  <si>
    <t>44</t>
  </si>
  <si>
    <t>45</t>
  </si>
  <si>
    <t>45.1</t>
  </si>
  <si>
    <t>45.2</t>
  </si>
  <si>
    <t>45.3</t>
  </si>
  <si>
    <t>45.4</t>
  </si>
  <si>
    <t>45.5</t>
  </si>
  <si>
    <t>46</t>
  </si>
  <si>
    <t>47</t>
  </si>
  <si>
    <t>47.1</t>
  </si>
  <si>
    <t>47.2</t>
  </si>
  <si>
    <t>47.3</t>
  </si>
  <si>
    <t>47.4</t>
  </si>
  <si>
    <t>48</t>
  </si>
  <si>
    <t>48.1</t>
  </si>
  <si>
    <t>48.2</t>
  </si>
  <si>
    <t>48.3</t>
  </si>
  <si>
    <t>49</t>
  </si>
  <si>
    <t>49.1</t>
  </si>
  <si>
    <t>49.2</t>
  </si>
  <si>
    <t>49.3</t>
  </si>
  <si>
    <t>49.4</t>
  </si>
  <si>
    <t>49.5</t>
  </si>
  <si>
    <t>49.6</t>
  </si>
  <si>
    <t>50</t>
  </si>
  <si>
    <t>50.1</t>
  </si>
  <si>
    <t>50.2</t>
  </si>
  <si>
    <t>как источник энергии во время работы</t>
  </si>
  <si>
    <t>как источник энергии после работы</t>
  </si>
  <si>
    <t>как источник эн-и при управлении авто</t>
  </si>
  <si>
    <t>51</t>
  </si>
  <si>
    <t>52</t>
  </si>
  <si>
    <t>53</t>
  </si>
  <si>
    <t>54</t>
  </si>
  <si>
    <t>55</t>
  </si>
  <si>
    <t>55.1</t>
  </si>
  <si>
    <t>56</t>
  </si>
  <si>
    <t>56.1</t>
  </si>
  <si>
    <t>56.2</t>
  </si>
  <si>
    <t>56.3</t>
  </si>
  <si>
    <t>56.4</t>
  </si>
  <si>
    <t>56.5</t>
  </si>
  <si>
    <t>56.6</t>
  </si>
  <si>
    <t>56.7</t>
  </si>
  <si>
    <t>56.8</t>
  </si>
  <si>
    <t>57</t>
  </si>
  <si>
    <t>57.1</t>
  </si>
  <si>
    <t>57.2</t>
  </si>
  <si>
    <t>57.3</t>
  </si>
  <si>
    <t>57.4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</si>
  <si>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</si>
  <si>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</si>
  <si>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</si>
  <si>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</si>
  <si>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</si>
  <si>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</si>
  <si>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</si>
  <si>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</si>
  <si>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</si>
  <si>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58.9</t>
  </si>
  <si>
    <t>58.10</t>
  </si>
  <si>
    <t>58.11</t>
  </si>
  <si>
    <t>58.12</t>
  </si>
  <si>
    <t>58.13</t>
  </si>
  <si>
    <t>59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</si>
  <si>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</si>
  <si>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</si>
  <si>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</si>
  <si>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</si>
  <si>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</si>
  <si>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</si>
  <si>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</si>
  <si>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</si>
  <si>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</si>
  <si>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59.10</t>
  </si>
  <si>
    <t>59.11</t>
  </si>
  <si>
    <t>59.12</t>
  </si>
  <si>
    <t>59.13</t>
  </si>
  <si>
    <t>60</t>
  </si>
  <si>
    <t>61</t>
  </si>
  <si>
    <t>62</t>
  </si>
  <si>
    <t>63</t>
  </si>
  <si>
    <t>Проходили ли Вы дополнительную диспансеризацию в течение последних     5 лет?</t>
  </si>
  <si>
    <t>64</t>
  </si>
  <si>
    <t>65</t>
  </si>
  <si>
    <t>64.1</t>
  </si>
  <si>
    <t>64.2</t>
  </si>
  <si>
    <t>65.1</t>
  </si>
  <si>
    <t>65.2</t>
  </si>
  <si>
    <t>заполнение по желанию в поизвольной форме</t>
  </si>
  <si>
    <t>Файл защищен от изменений, кроме ввода в ячейки необходимой информации;</t>
  </si>
  <si>
    <t>В ячейках, отмеченных цветом, необходимо выбрать одно из значений, из выпадающего списка при попадании курсора в эту ячейку, нажав на треугольничек к нижнем правом углу соответствующей ячейки; в остальных доступных ячейках ввести требуемые параметры. перемещение по заполняемым ячейкам удобнее осуществлять клавишей "TAB";</t>
  </si>
  <si>
    <t>Просьба обращать внимание на появляющиеся подсказки при заполнении некоторых блоков ячеек (помечены маленьким красным треугольником в правом верхнем углу)</t>
  </si>
  <si>
    <t>Организаторы</t>
  </si>
  <si>
    <t xml:space="preserve">Время заполнения - порядка  25-30 минут. </t>
  </si>
  <si>
    <t>Сколько у Вас  в среднем обучащюихся в одной учебной группе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</si>
</sst>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19]yyyy\,\ mmmm;@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36"/>
      <name val="Calibri"/>
      <family val="2"/>
    </font>
    <font>
      <sz val="9"/>
      <color indexed="62"/>
      <name val="Arial Cyr"/>
      <family val="0"/>
    </font>
    <font>
      <sz val="8"/>
      <color indexed="62"/>
      <name val="Calibri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7" tint="0.39998000860214233"/>
      <name val="Calibri"/>
      <family val="2"/>
    </font>
    <font>
      <sz val="9"/>
      <color theme="3" tint="0.39998000860214233"/>
      <name val="Arial Cyr"/>
      <family val="0"/>
    </font>
    <font>
      <sz val="8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 tint="0.39998000860214233"/>
      <name val="Calibri"/>
      <family val="2"/>
    </font>
    <font>
      <sz val="6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Arial"/>
      <family val="2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72" fillId="0" borderId="10" xfId="0" applyFont="1" applyBorder="1" applyAlignment="1">
      <alignment vertical="top" wrapText="1"/>
    </xf>
    <xf numFmtId="49" fontId="72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vertical="top" wrapText="1"/>
    </xf>
    <xf numFmtId="49" fontId="72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3" fillId="0" borderId="12" xfId="0" applyFont="1" applyBorder="1" applyAlignment="1">
      <alignment horizontal="left" vertical="center"/>
    </xf>
    <xf numFmtId="0" fontId="73" fillId="0" borderId="14" xfId="0" applyFont="1" applyBorder="1" applyAlignment="1">
      <alignment horizontal="left"/>
    </xf>
    <xf numFmtId="0" fontId="72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49" fontId="72" fillId="0" borderId="15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7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73" fillId="0" borderId="11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73" fillId="0" borderId="15" xfId="0" applyFont="1" applyBorder="1" applyAlignment="1">
      <alignment horizontal="left" vertical="top"/>
    </xf>
    <xf numFmtId="0" fontId="4" fillId="0" borderId="19" xfId="0" applyFont="1" applyBorder="1" applyAlignment="1">
      <alignment vertical="center" wrapText="1"/>
    </xf>
    <xf numFmtId="0" fontId="75" fillId="0" borderId="14" xfId="0" applyFont="1" applyBorder="1" applyAlignment="1">
      <alignment horizontal="left" vertical="center"/>
    </xf>
    <xf numFmtId="0" fontId="74" fillId="0" borderId="19" xfId="0" applyFont="1" applyBorder="1" applyAlignment="1">
      <alignment/>
    </xf>
    <xf numFmtId="0" fontId="76" fillId="0" borderId="19" xfId="0" applyFont="1" applyBorder="1" applyAlignment="1">
      <alignment/>
    </xf>
    <xf numFmtId="0" fontId="75" fillId="0" borderId="11" xfId="0" applyFont="1" applyBorder="1" applyAlignment="1">
      <alignment vertical="center"/>
    </xf>
    <xf numFmtId="0" fontId="76" fillId="0" borderId="17" xfId="0" applyFont="1" applyBorder="1" applyAlignment="1">
      <alignment/>
    </xf>
    <xf numFmtId="0" fontId="75" fillId="0" borderId="13" xfId="0" applyFont="1" applyBorder="1" applyAlignment="1">
      <alignment vertical="center"/>
    </xf>
    <xf numFmtId="0" fontId="77" fillId="0" borderId="2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4" fillId="0" borderId="19" xfId="0" applyFont="1" applyBorder="1" applyAlignment="1">
      <alignment vertical="center" wrapText="1"/>
    </xf>
    <xf numFmtId="0" fontId="74" fillId="6" borderId="21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/>
    </xf>
    <xf numFmtId="0" fontId="74" fillId="0" borderId="17" xfId="0" applyFont="1" applyBorder="1" applyAlignment="1">
      <alignment vertical="center" wrapText="1"/>
    </xf>
    <xf numFmtId="0" fontId="73" fillId="0" borderId="1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4" fillId="0" borderId="16" xfId="0" applyFont="1" applyBorder="1" applyAlignment="1">
      <alignment/>
    </xf>
    <xf numFmtId="0" fontId="75" fillId="0" borderId="15" xfId="0" applyFont="1" applyBorder="1" applyAlignment="1">
      <alignment vertical="center"/>
    </xf>
    <xf numFmtId="0" fontId="74" fillId="0" borderId="23" xfId="0" applyFont="1" applyBorder="1" applyAlignment="1">
      <alignment/>
    </xf>
    <xf numFmtId="0" fontId="72" fillId="0" borderId="11" xfId="0" applyFont="1" applyBorder="1" applyAlignment="1">
      <alignment/>
    </xf>
    <xf numFmtId="0" fontId="73" fillId="0" borderId="13" xfId="0" applyFont="1" applyBorder="1" applyAlignment="1">
      <alignment vertical="center"/>
    </xf>
    <xf numFmtId="0" fontId="73" fillId="0" borderId="15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24" xfId="0" applyFont="1" applyBorder="1" applyAlignment="1">
      <alignment/>
    </xf>
    <xf numFmtId="0" fontId="73" fillId="0" borderId="14" xfId="0" applyFont="1" applyBorder="1" applyAlignment="1">
      <alignment horizontal="left" vertical="center"/>
    </xf>
    <xf numFmtId="0" fontId="73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72" fillId="0" borderId="14" xfId="0" applyFont="1" applyBorder="1" applyAlignment="1">
      <alignment horizontal="center" vertical="center"/>
    </xf>
    <xf numFmtId="0" fontId="74" fillId="0" borderId="25" xfId="0" applyFont="1" applyBorder="1" applyAlignment="1">
      <alignment/>
    </xf>
    <xf numFmtId="0" fontId="72" fillId="0" borderId="12" xfId="0" applyFont="1" applyBorder="1" applyAlignment="1">
      <alignment/>
    </xf>
    <xf numFmtId="0" fontId="73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73" fillId="0" borderId="13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0" fillId="34" borderId="0" xfId="0" applyFill="1" applyAlignment="1">
      <alignment/>
    </xf>
    <xf numFmtId="0" fontId="72" fillId="0" borderId="19" xfId="0" applyFont="1" applyBorder="1" applyAlignment="1">
      <alignment/>
    </xf>
    <xf numFmtId="0" fontId="78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6" borderId="26" xfId="0" applyFill="1" applyBorder="1" applyAlignment="1" applyProtection="1">
      <alignment horizontal="center" vertical="center"/>
      <protection locked="0"/>
    </xf>
    <xf numFmtId="0" fontId="73" fillId="0" borderId="19" xfId="0" applyFont="1" applyBorder="1" applyAlignment="1">
      <alignment horizontal="left" vertical="center"/>
    </xf>
    <xf numFmtId="1" fontId="74" fillId="0" borderId="20" xfId="0" applyNumberFormat="1" applyFont="1" applyBorder="1" applyAlignment="1" applyProtection="1">
      <alignment horizontal="center" vertical="center"/>
      <protection locked="0"/>
    </xf>
    <xf numFmtId="1" fontId="73" fillId="0" borderId="26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left" vertical="center"/>
    </xf>
    <xf numFmtId="1" fontId="73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74" fillId="0" borderId="0" xfId="0" applyFont="1" applyAlignment="1">
      <alignment vertical="center"/>
    </xf>
    <xf numFmtId="0" fontId="79" fillId="0" borderId="19" xfId="0" applyFont="1" applyBorder="1" applyAlignment="1">
      <alignment horizontal="center" vertical="center" wrapText="1"/>
    </xf>
    <xf numFmtId="2" fontId="73" fillId="35" borderId="19" xfId="0" applyNumberFormat="1" applyFont="1" applyFill="1" applyBorder="1" applyAlignment="1" applyProtection="1">
      <alignment horizontal="center" vertical="center" wrapText="1"/>
      <protection/>
    </xf>
    <xf numFmtId="2" fontId="73" fillId="35" borderId="21" xfId="0" applyNumberFormat="1" applyFont="1" applyFill="1" applyBorder="1" applyAlignment="1" applyProtection="1">
      <alignment horizontal="center" vertical="center" wrapText="1"/>
      <protection/>
    </xf>
    <xf numFmtId="0" fontId="74" fillId="0" borderId="19" xfId="0" applyFont="1" applyBorder="1" applyAlignment="1">
      <alignment horizontal="right" vertical="center" wrapText="1"/>
    </xf>
    <xf numFmtId="2" fontId="74" fillId="0" borderId="19" xfId="0" applyNumberFormat="1" applyFont="1" applyBorder="1" applyAlignment="1" applyProtection="1">
      <alignment horizontal="center" vertical="center" wrapText="1"/>
      <protection locked="0"/>
    </xf>
    <xf numFmtId="2" fontId="74" fillId="0" borderId="21" xfId="0" applyNumberFormat="1" applyFont="1" applyBorder="1" applyAlignment="1" applyProtection="1">
      <alignment horizontal="center" vertical="center" wrapText="1"/>
      <protection locked="0"/>
    </xf>
    <xf numFmtId="0" fontId="73" fillId="0" borderId="14" xfId="0" applyFont="1" applyBorder="1" applyAlignment="1">
      <alignment/>
    </xf>
    <xf numFmtId="0" fontId="72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72" fillId="0" borderId="14" xfId="0" applyFont="1" applyBorder="1" applyAlignment="1">
      <alignment/>
    </xf>
    <xf numFmtId="0" fontId="73" fillId="0" borderId="11" xfId="0" applyFont="1" applyBorder="1" applyAlignment="1">
      <alignment vertical="center"/>
    </xf>
    <xf numFmtId="0" fontId="73" fillId="0" borderId="15" xfId="0" applyFont="1" applyBorder="1" applyAlignment="1">
      <alignment/>
    </xf>
    <xf numFmtId="0" fontId="74" fillId="0" borderId="17" xfId="0" applyFont="1" applyBorder="1" applyAlignment="1">
      <alignment horizontal="right" vertical="center" wrapText="1"/>
    </xf>
    <xf numFmtId="2" fontId="74" fillId="0" borderId="17" xfId="0" applyNumberFormat="1" applyFont="1" applyBorder="1" applyAlignment="1" applyProtection="1">
      <alignment horizontal="center" vertical="center" wrapText="1"/>
      <protection locked="0"/>
    </xf>
    <xf numFmtId="2" fontId="74" fillId="0" borderId="26" xfId="0" applyNumberFormat="1" applyFont="1" applyBorder="1" applyAlignment="1" applyProtection="1">
      <alignment horizontal="center" vertical="center" wrapText="1"/>
      <protection locked="0"/>
    </xf>
    <xf numFmtId="0" fontId="8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78" fillId="0" borderId="19" xfId="0" applyFont="1" applyBorder="1" applyAlignment="1">
      <alignment horizontal="center" vertical="center" textRotation="90" wrapText="1"/>
    </xf>
    <xf numFmtId="0" fontId="78" fillId="0" borderId="21" xfId="0" applyFont="1" applyBorder="1" applyAlignment="1">
      <alignment horizontal="center" vertical="center" textRotation="90" wrapText="1"/>
    </xf>
    <xf numFmtId="0" fontId="73" fillId="0" borderId="15" xfId="0" applyFont="1" applyBorder="1" applyAlignment="1">
      <alignment vertical="center"/>
    </xf>
    <xf numFmtId="0" fontId="72" fillId="0" borderId="14" xfId="0" applyFont="1" applyBorder="1" applyAlignment="1">
      <alignment vertical="top" wrapText="1"/>
    </xf>
    <xf numFmtId="0" fontId="73" fillId="0" borderId="10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81" fillId="0" borderId="16" xfId="0" applyFont="1" applyBorder="1" applyAlignment="1">
      <alignment vertical="center"/>
    </xf>
    <xf numFmtId="0" fontId="73" fillId="0" borderId="14" xfId="0" applyFont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65" fontId="0" fillId="0" borderId="0" xfId="0" applyNumberFormat="1" applyAlignment="1">
      <alignment/>
    </xf>
    <xf numFmtId="0" fontId="72" fillId="0" borderId="19" xfId="0" applyFont="1" applyBorder="1" applyAlignment="1">
      <alignment vertical="center" wrapText="1"/>
    </xf>
    <xf numFmtId="0" fontId="74" fillId="0" borderId="23" xfId="0" applyFont="1" applyBorder="1" applyAlignment="1">
      <alignment horizontal="right" vertical="center" wrapText="1"/>
    </xf>
    <xf numFmtId="2" fontId="74" fillId="0" borderId="23" xfId="0" applyNumberFormat="1" applyFont="1" applyBorder="1" applyAlignment="1" applyProtection="1">
      <alignment horizontal="center" vertical="center" wrapText="1"/>
      <protection locked="0"/>
    </xf>
    <xf numFmtId="2" fontId="74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78" fillId="0" borderId="19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82" fillId="0" borderId="19" xfId="0" applyFont="1" applyBorder="1" applyAlignment="1">
      <alignment/>
    </xf>
    <xf numFmtId="0" fontId="76" fillId="0" borderId="15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1" fillId="0" borderId="24" xfId="0" applyFont="1" applyBorder="1" applyAlignment="1">
      <alignment/>
    </xf>
    <xf numFmtId="0" fontId="0" fillId="0" borderId="20" xfId="0" applyBorder="1" applyAlignment="1">
      <alignment/>
    </xf>
    <xf numFmtId="0" fontId="72" fillId="0" borderId="0" xfId="0" applyFont="1" applyAlignment="1">
      <alignment vertical="center" wrapText="1"/>
    </xf>
    <xf numFmtId="0" fontId="83" fillId="0" borderId="17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74" fillId="0" borderId="17" xfId="0" applyFont="1" applyBorder="1" applyAlignment="1">
      <alignment vertical="center"/>
    </xf>
    <xf numFmtId="0" fontId="63" fillId="0" borderId="19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56" fillId="0" borderId="19" xfId="0" applyFont="1" applyBorder="1" applyAlignment="1" applyProtection="1">
      <alignment/>
      <protection locked="0"/>
    </xf>
    <xf numFmtId="0" fontId="4" fillId="0" borderId="23" xfId="0" applyFont="1" applyBorder="1" applyAlignment="1">
      <alignment horizontal="right" vertical="center" wrapText="1"/>
    </xf>
    <xf numFmtId="0" fontId="83" fillId="0" borderId="16" xfId="0" applyFont="1" applyBorder="1" applyAlignment="1">
      <alignment vertical="center"/>
    </xf>
    <xf numFmtId="0" fontId="0" fillId="0" borderId="24" xfId="0" applyBorder="1" applyAlignment="1">
      <alignment/>
    </xf>
    <xf numFmtId="1" fontId="0" fillId="0" borderId="23" xfId="0" applyNumberFormat="1" applyBorder="1" applyAlignment="1" applyProtection="1">
      <alignment horizontal="center" vertical="center"/>
      <protection locked="0"/>
    </xf>
    <xf numFmtId="2" fontId="0" fillId="35" borderId="33" xfId="0" applyNumberFormat="1" applyFill="1" applyBorder="1" applyAlignment="1">
      <alignment horizontal="center" vertical="center"/>
    </xf>
    <xf numFmtId="2" fontId="0" fillId="0" borderId="21" xfId="0" applyNumberFormat="1" applyBorder="1" applyAlignment="1" applyProtection="1">
      <alignment horizontal="center" vertical="center"/>
      <protection locked="0"/>
    </xf>
    <xf numFmtId="0" fontId="76" fillId="0" borderId="24" xfId="0" applyFont="1" applyBorder="1" applyAlignment="1">
      <alignment/>
    </xf>
    <xf numFmtId="0" fontId="7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74" fillId="6" borderId="27" xfId="0" applyFont="1" applyFill="1" applyBorder="1" applyAlignment="1" applyProtection="1">
      <alignment horizontal="center" vertical="center"/>
      <protection locked="0"/>
    </xf>
    <xf numFmtId="0" fontId="74" fillId="6" borderId="2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79" fillId="0" borderId="34" xfId="0" applyFont="1" applyBorder="1" applyAlignment="1">
      <alignment vertical="center"/>
    </xf>
    <xf numFmtId="0" fontId="0" fillId="0" borderId="17" xfId="0" applyBorder="1" applyAlignment="1">
      <alignment/>
    </xf>
    <xf numFmtId="0" fontId="0" fillId="6" borderId="17" xfId="0" applyFill="1" applyBorder="1" applyAlignment="1" applyProtection="1">
      <alignment horizontal="center" vertical="center"/>
      <protection locked="0"/>
    </xf>
    <xf numFmtId="0" fontId="79" fillId="0" borderId="35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63" fillId="0" borderId="19" xfId="0" applyFont="1" applyBorder="1" applyAlignment="1">
      <alignment vertical="center" wrapText="1"/>
    </xf>
    <xf numFmtId="0" fontId="0" fillId="6" borderId="16" xfId="0" applyFill="1" applyBorder="1" applyAlignment="1" applyProtection="1">
      <alignment horizontal="center" vertical="center"/>
      <protection locked="0"/>
    </xf>
    <xf numFmtId="0" fontId="72" fillId="36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1" fontId="84" fillId="35" borderId="12" xfId="0" applyNumberFormat="1" applyFont="1" applyFill="1" applyBorder="1" applyAlignment="1">
      <alignment vertical="center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56" fillId="0" borderId="21" xfId="0" applyFont="1" applyBorder="1" applyAlignment="1" applyProtection="1">
      <alignment/>
      <protection locked="0"/>
    </xf>
    <xf numFmtId="0" fontId="56" fillId="0" borderId="26" xfId="0" applyFont="1" applyBorder="1" applyAlignment="1" applyProtection="1">
      <alignment/>
      <protection locked="0"/>
    </xf>
    <xf numFmtId="0" fontId="82" fillId="0" borderId="17" xfId="0" applyFont="1" applyBorder="1" applyAlignment="1">
      <alignment vertical="center"/>
    </xf>
    <xf numFmtId="0" fontId="74" fillId="6" borderId="2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left" vertical="center" indent="7"/>
    </xf>
    <xf numFmtId="1" fontId="0" fillId="37" borderId="21" xfId="0" applyNumberFormat="1" applyFill="1" applyBorder="1" applyAlignment="1" applyProtection="1">
      <alignment horizontal="center" vertical="center"/>
      <protection locked="0"/>
    </xf>
    <xf numFmtId="1" fontId="0" fillId="37" borderId="29" xfId="0" applyNumberFormat="1" applyFill="1" applyBorder="1" applyAlignment="1" applyProtection="1">
      <alignment horizontal="center" vertical="center"/>
      <protection locked="0"/>
    </xf>
    <xf numFmtId="0" fontId="72" fillId="34" borderId="0" xfId="0" applyFont="1" applyFill="1" applyAlignment="1">
      <alignment/>
    </xf>
    <xf numFmtId="0" fontId="85" fillId="33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Font="1" applyAlignment="1">
      <alignment vertical="top" wrapText="1"/>
    </xf>
    <xf numFmtId="0" fontId="74" fillId="0" borderId="19" xfId="0" applyFont="1" applyBorder="1" applyAlignment="1">
      <alignment horizontal="right" vertical="center"/>
    </xf>
    <xf numFmtId="0" fontId="74" fillId="0" borderId="17" xfId="0" applyFont="1" applyBorder="1" applyAlignment="1">
      <alignment horizontal="right" vertical="center"/>
    </xf>
    <xf numFmtId="0" fontId="0" fillId="6" borderId="27" xfId="0" applyFill="1" applyBorder="1" applyAlignment="1" applyProtection="1">
      <alignment horizontal="center" vertical="center"/>
      <protection locked="0"/>
    </xf>
    <xf numFmtId="0" fontId="74" fillId="0" borderId="19" xfId="0" applyFont="1" applyBorder="1" applyAlignment="1">
      <alignment horizontal="left" vertical="center"/>
    </xf>
    <xf numFmtId="0" fontId="79" fillId="0" borderId="19" xfId="0" applyFont="1" applyBorder="1" applyAlignment="1">
      <alignment horizontal="center" vertical="center"/>
    </xf>
    <xf numFmtId="0" fontId="79" fillId="0" borderId="17" xfId="0" applyFont="1" applyBorder="1" applyAlignment="1">
      <alignment horizontal="left" vertical="center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79" fillId="0" borderId="24" xfId="0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 wrapText="1"/>
    </xf>
    <xf numFmtId="0" fontId="74" fillId="0" borderId="24" xfId="0" applyFont="1" applyBorder="1" applyAlignment="1">
      <alignment vertical="center" wrapText="1"/>
    </xf>
    <xf numFmtId="2" fontId="74" fillId="0" borderId="24" xfId="0" applyNumberFormat="1" applyFont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vertical="center" wrapText="1"/>
    </xf>
    <xf numFmtId="2" fontId="73" fillId="35" borderId="16" xfId="0" applyNumberFormat="1" applyFont="1" applyFill="1" applyBorder="1" applyAlignment="1" applyProtection="1">
      <alignment horizontal="center" vertical="center" wrapText="1"/>
      <protection/>
    </xf>
    <xf numFmtId="2" fontId="73" fillId="35" borderId="27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Font="1" applyBorder="1" applyAlignment="1">
      <alignment horizontal="center" vertical="center" wrapText="1"/>
    </xf>
    <xf numFmtId="0" fontId="73" fillId="0" borderId="39" xfId="0" applyFont="1" applyBorder="1" applyAlignment="1">
      <alignment vertical="center"/>
    </xf>
    <xf numFmtId="0" fontId="74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textRotation="90" wrapText="1"/>
    </xf>
    <xf numFmtId="0" fontId="73" fillId="0" borderId="40" xfId="0" applyFont="1" applyBorder="1" applyAlignment="1">
      <alignment horizontal="center" vertical="center" textRotation="90" wrapText="1"/>
    </xf>
    <xf numFmtId="0" fontId="74" fillId="0" borderId="19" xfId="0" applyFont="1" applyBorder="1" applyAlignment="1">
      <alignment horizontal="right" vertical="center" wrapText="1" indent="4"/>
    </xf>
    <xf numFmtId="0" fontId="74" fillId="0" borderId="17" xfId="0" applyFont="1" applyBorder="1" applyAlignment="1">
      <alignment horizontal="right" vertical="center" wrapText="1" indent="4"/>
    </xf>
    <xf numFmtId="2" fontId="80" fillId="35" borderId="19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6" fillId="0" borderId="0" xfId="0" applyFont="1" applyAlignment="1" applyProtection="1">
      <alignment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4" fillId="6" borderId="29" xfId="0" applyFont="1" applyFill="1" applyBorder="1" applyAlignment="1" applyProtection="1">
      <alignment horizontal="center" vertical="center"/>
      <protection locked="0"/>
    </xf>
    <xf numFmtId="0" fontId="74" fillId="6" borderId="4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88" fillId="37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NumberFormat="1" applyFont="1" applyFill="1" applyBorder="1" applyAlignment="1" applyProtection="1">
      <alignment vertical="top" wrapText="1"/>
      <protection/>
    </xf>
    <xf numFmtId="0" fontId="90" fillId="0" borderId="0" xfId="0" applyFont="1" applyAlignment="1">
      <alignment vertical="top" wrapText="1"/>
    </xf>
    <xf numFmtId="0" fontId="86" fillId="38" borderId="0" xfId="0" applyFont="1" applyFill="1" applyAlignment="1">
      <alignment horizontal="center" vertical="center"/>
    </xf>
    <xf numFmtId="0" fontId="87" fillId="38" borderId="0" xfId="0" applyFont="1" applyFill="1" applyAlignment="1">
      <alignment/>
    </xf>
    <xf numFmtId="0" fontId="91" fillId="0" borderId="0" xfId="0" applyFont="1" applyAlignment="1">
      <alignment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6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74" fillId="0" borderId="17" xfId="0" applyFont="1" applyBorder="1" applyAlignment="1">
      <alignment horizontal="left" vertical="center" wrapText="1"/>
    </xf>
    <xf numFmtId="0" fontId="79" fillId="0" borderId="19" xfId="0" applyFont="1" applyBorder="1" applyAlignment="1">
      <alignment vertical="center" wrapText="1"/>
    </xf>
    <xf numFmtId="0" fontId="79" fillId="0" borderId="17" xfId="0" applyFont="1" applyBorder="1" applyAlignment="1">
      <alignment horizontal="left" vertical="center" wrapText="1"/>
    </xf>
    <xf numFmtId="0" fontId="79" fillId="0" borderId="19" xfId="0" applyFont="1" applyBorder="1" applyAlignment="1" applyProtection="1">
      <alignment vertical="center" wrapText="1"/>
      <protection/>
    </xf>
    <xf numFmtId="0" fontId="74" fillId="0" borderId="23" xfId="0" applyFont="1" applyBorder="1" applyAlignment="1">
      <alignment horizontal="left" vertical="center"/>
    </xf>
    <xf numFmtId="0" fontId="80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/>
    </xf>
    <xf numFmtId="0" fontId="93" fillId="0" borderId="40" xfId="0" applyFont="1" applyBorder="1" applyAlignment="1">
      <alignment/>
    </xf>
    <xf numFmtId="0" fontId="93" fillId="0" borderId="51" xfId="0" applyFont="1" applyBorder="1" applyAlignment="1">
      <alignment/>
    </xf>
    <xf numFmtId="0" fontId="0" fillId="6" borderId="40" xfId="0" applyFill="1" applyBorder="1" applyAlignment="1" applyProtection="1">
      <alignment/>
      <protection locked="0"/>
    </xf>
    <xf numFmtId="0" fontId="79" fillId="0" borderId="25" xfId="0" applyFont="1" applyBorder="1" applyAlignment="1">
      <alignment/>
    </xf>
    <xf numFmtId="0" fontId="0" fillId="6" borderId="26" xfId="0" applyFill="1" applyBorder="1" applyAlignment="1" applyProtection="1">
      <alignment/>
      <protection locked="0"/>
    </xf>
    <xf numFmtId="0" fontId="12" fillId="0" borderId="24" xfId="0" applyFont="1" applyBorder="1" applyAlignment="1">
      <alignment horizontal="right" vertical="center" wrapText="1"/>
    </xf>
    <xf numFmtId="1" fontId="0" fillId="0" borderId="40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>
      <alignment horizontal="center" vertical="center"/>
    </xf>
    <xf numFmtId="0" fontId="74" fillId="0" borderId="53" xfId="0" applyFont="1" applyBorder="1" applyAlignment="1">
      <alignment vertical="center"/>
    </xf>
    <xf numFmtId="0" fontId="74" fillId="6" borderId="35" xfId="0" applyFont="1" applyFill="1" applyBorder="1" applyAlignment="1" applyProtection="1">
      <alignment horizontal="center" vertical="center"/>
      <protection locked="0"/>
    </xf>
    <xf numFmtId="0" fontId="76" fillId="0" borderId="25" xfId="0" applyFont="1" applyBorder="1" applyAlignment="1">
      <alignment vertical="center" wrapText="1"/>
    </xf>
    <xf numFmtId="49" fontId="22" fillId="0" borderId="0" xfId="0" applyNumberFormat="1" applyFont="1" applyAlignment="1">
      <alignment horizontal="left" vertical="center"/>
    </xf>
    <xf numFmtId="0" fontId="94" fillId="0" borderId="0" xfId="0" applyFont="1" applyAlignment="1">
      <alignment horizontal="left" vertical="top" wrapText="1" indent="3"/>
    </xf>
    <xf numFmtId="49" fontId="50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49" fontId="0" fillId="0" borderId="50" xfId="0" applyNumberFormat="1" applyBorder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right" vertical="center" wrapText="1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0" fontId="9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6" borderId="54" xfId="0" applyFill="1" applyBorder="1" applyAlignment="1" applyProtection="1">
      <alignment horizontal="center"/>
      <protection locked="0"/>
    </xf>
    <xf numFmtId="0" fontId="0" fillId="6" borderId="55" xfId="0" applyFill="1" applyBorder="1" applyAlignment="1" applyProtection="1">
      <alignment horizontal="center"/>
      <protection locked="0"/>
    </xf>
    <xf numFmtId="0" fontId="0" fillId="6" borderId="56" xfId="0" applyFill="1" applyBorder="1" applyAlignment="1" applyProtection="1">
      <alignment horizontal="center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57" xfId="0" applyFont="1" applyFill="1" applyBorder="1" applyAlignment="1" applyProtection="1">
      <alignment horizontal="center" vertical="center" wrapText="1"/>
      <protection locked="0"/>
    </xf>
    <xf numFmtId="0" fontId="4" fillId="6" borderId="58" xfId="0" applyFont="1" applyFill="1" applyBorder="1" applyAlignment="1" applyProtection="1">
      <alignment horizontal="center" vertical="center" wrapText="1"/>
      <protection locked="0"/>
    </xf>
    <xf numFmtId="0" fontId="72" fillId="6" borderId="59" xfId="0" applyFont="1" applyFill="1" applyBorder="1" applyAlignment="1" applyProtection="1">
      <alignment horizontal="center" vertical="center" wrapText="1"/>
      <protection locked="0"/>
    </xf>
    <xf numFmtId="0" fontId="72" fillId="6" borderId="28" xfId="0" applyFont="1" applyFill="1" applyBorder="1" applyAlignment="1" applyProtection="1">
      <alignment horizontal="center" vertical="center" wrapText="1"/>
      <protection locked="0"/>
    </xf>
    <xf numFmtId="0" fontId="72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1" fontId="0" fillId="6" borderId="19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74" fillId="0" borderId="24" xfId="0" applyFont="1" applyBorder="1" applyAlignment="1">
      <alignment horizontal="center" vertical="center" wrapText="1"/>
    </xf>
    <xf numFmtId="0" fontId="95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77" fillId="0" borderId="17" xfId="0" applyFont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27" xfId="0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40" xfId="0" applyFill="1" applyBorder="1" applyAlignment="1" applyProtection="1">
      <alignment horizontal="center"/>
      <protection locked="0"/>
    </xf>
    <xf numFmtId="49" fontId="0" fillId="0" borderId="48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74" fillId="0" borderId="39" xfId="0" applyFont="1" applyBorder="1" applyAlignment="1">
      <alignment horizontal="left" vertical="center"/>
    </xf>
    <xf numFmtId="0" fontId="74" fillId="0" borderId="53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74" fillId="0" borderId="54" xfId="0" applyFont="1" applyBorder="1" applyAlignment="1">
      <alignment horizontal="left" vertical="center"/>
    </xf>
    <xf numFmtId="0" fontId="74" fillId="0" borderId="60" xfId="0" applyFont="1" applyBorder="1" applyAlignment="1">
      <alignment horizontal="left" vertical="center"/>
    </xf>
    <xf numFmtId="0" fontId="88" fillId="0" borderId="0" xfId="0" applyFont="1" applyAlignment="1">
      <alignment horizontal="center" vertical="center" textRotation="90" wrapText="1"/>
    </xf>
    <xf numFmtId="0" fontId="79" fillId="0" borderId="24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2" fontId="74" fillId="0" borderId="34" xfId="0" applyNumberFormat="1" applyFont="1" applyBorder="1" applyAlignment="1" applyProtection="1">
      <alignment horizontal="center" vertical="center" wrapText="1"/>
      <protection/>
    </xf>
    <xf numFmtId="2" fontId="74" fillId="0" borderId="35" xfId="0" applyNumberFormat="1" applyFont="1" applyBorder="1" applyAlignment="1" applyProtection="1">
      <alignment horizontal="center" vertical="center" wrapText="1"/>
      <protection/>
    </xf>
    <xf numFmtId="0" fontId="79" fillId="0" borderId="16" xfId="0" applyFont="1" applyBorder="1" applyAlignment="1">
      <alignment horizontal="center" wrapText="1"/>
    </xf>
    <xf numFmtId="0" fontId="79" fillId="0" borderId="27" xfId="0" applyFont="1" applyBorder="1" applyAlignment="1">
      <alignment horizontal="center" wrapText="1"/>
    </xf>
    <xf numFmtId="0" fontId="80" fillId="0" borderId="16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left"/>
    </xf>
    <xf numFmtId="0" fontId="74" fillId="0" borderId="27" xfId="0" applyFont="1" applyBorder="1" applyAlignment="1">
      <alignment horizontal="left"/>
    </xf>
    <xf numFmtId="0" fontId="79" fillId="0" borderId="20" xfId="0" applyFont="1" applyBorder="1" applyAlignment="1">
      <alignment horizontal="left" vertical="center"/>
    </xf>
    <xf numFmtId="0" fontId="79" fillId="0" borderId="24" xfId="0" applyFont="1" applyBorder="1" applyAlignment="1">
      <alignment horizontal="left"/>
    </xf>
    <xf numFmtId="0" fontId="79" fillId="0" borderId="20" xfId="0" applyFont="1" applyBorder="1" applyAlignment="1">
      <alignment horizontal="left"/>
    </xf>
    <xf numFmtId="0" fontId="72" fillId="6" borderId="24" xfId="0" applyFont="1" applyFill="1" applyBorder="1" applyAlignment="1" applyProtection="1">
      <alignment horizontal="center" vertical="center"/>
      <protection locked="0"/>
    </xf>
    <xf numFmtId="0" fontId="72" fillId="6" borderId="16" xfId="0" applyFont="1" applyFill="1" applyBorder="1" applyAlignment="1" applyProtection="1">
      <alignment horizontal="center" vertical="center"/>
      <protection locked="0"/>
    </xf>
    <xf numFmtId="0" fontId="72" fillId="6" borderId="27" xfId="0" applyFont="1" applyFill="1" applyBorder="1" applyAlignment="1" applyProtection="1">
      <alignment horizontal="center" vertical="center"/>
      <protection locked="0"/>
    </xf>
    <xf numFmtId="0" fontId="96" fillId="6" borderId="17" xfId="0" applyFont="1" applyFill="1" applyBorder="1" applyAlignment="1" applyProtection="1">
      <alignment horizontal="center" vertical="center"/>
      <protection locked="0"/>
    </xf>
    <xf numFmtId="0" fontId="96" fillId="6" borderId="26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6" fillId="6" borderId="45" xfId="0" applyFont="1" applyFill="1" applyBorder="1" applyAlignment="1" applyProtection="1">
      <alignment horizontal="center" vertical="center" wrapText="1"/>
      <protection locked="0"/>
    </xf>
    <xf numFmtId="0" fontId="96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74" fillId="0" borderId="20" xfId="0" applyFont="1" applyBorder="1" applyAlignment="1">
      <alignment horizontal="center" vertical="center" textRotation="90" wrapText="1"/>
    </xf>
    <xf numFmtId="0" fontId="74" fillId="0" borderId="21" xfId="0" applyFont="1" applyBorder="1" applyAlignment="1">
      <alignment horizontal="center" vertical="center" textRotation="90" wrapText="1"/>
    </xf>
    <xf numFmtId="0" fontId="79" fillId="0" borderId="16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0" fontId="74" fillId="0" borderId="19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97" fillId="6" borderId="54" xfId="0" applyFont="1" applyFill="1" applyBorder="1" applyAlignment="1" applyProtection="1">
      <alignment horizontal="center" vertical="center"/>
      <protection locked="0"/>
    </xf>
    <xf numFmtId="0" fontId="97" fillId="6" borderId="55" xfId="0" applyFont="1" applyFill="1" applyBorder="1" applyAlignment="1" applyProtection="1">
      <alignment horizontal="center" vertical="center"/>
      <protection locked="0"/>
    </xf>
    <xf numFmtId="0" fontId="97" fillId="6" borderId="56" xfId="0" applyFont="1" applyFill="1" applyBorder="1" applyAlignment="1" applyProtection="1">
      <alignment horizontal="center" vertical="center"/>
      <protection locked="0"/>
    </xf>
    <xf numFmtId="0" fontId="79" fillId="0" borderId="54" xfId="0" applyFont="1" applyBorder="1" applyAlignment="1">
      <alignment horizontal="left" vertical="center"/>
    </xf>
    <xf numFmtId="0" fontId="79" fillId="0" borderId="55" xfId="0" applyFont="1" applyBorder="1" applyAlignment="1">
      <alignment horizontal="left" vertical="center"/>
    </xf>
    <xf numFmtId="0" fontId="79" fillId="0" borderId="60" xfId="0" applyFont="1" applyBorder="1" applyAlignment="1">
      <alignment horizontal="left" vertical="center"/>
    </xf>
    <xf numFmtId="0" fontId="74" fillId="0" borderId="19" xfId="0" applyFont="1" applyBorder="1" applyAlignment="1">
      <alignment horizontal="right" vertical="center"/>
    </xf>
    <xf numFmtId="0" fontId="83" fillId="0" borderId="19" xfId="0" applyFont="1" applyBorder="1" applyAlignment="1">
      <alignment horizontal="left" vertical="center"/>
    </xf>
    <xf numFmtId="0" fontId="79" fillId="0" borderId="19" xfId="0" applyFont="1" applyBorder="1" applyAlignment="1">
      <alignment horizontal="left" vertical="center"/>
    </xf>
    <xf numFmtId="0" fontId="79" fillId="0" borderId="31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62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textRotation="90" wrapText="1"/>
    </xf>
    <xf numFmtId="0" fontId="88" fillId="0" borderId="53" xfId="0" applyFont="1" applyBorder="1" applyAlignment="1">
      <alignment horizontal="center" vertical="center" textRotation="90" wrapText="1"/>
    </xf>
    <xf numFmtId="0" fontId="88" fillId="0" borderId="24" xfId="0" applyFont="1" applyBorder="1" applyAlignment="1">
      <alignment horizontal="center" vertical="center" textRotation="90" wrapText="1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74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 wrapText="1"/>
    </xf>
    <xf numFmtId="0" fontId="0" fillId="6" borderId="19" xfId="0" applyFont="1" applyFill="1" applyBorder="1" applyAlignment="1" applyProtection="1">
      <alignment horizontal="center" vertical="center" wrapText="1"/>
      <protection locked="0"/>
    </xf>
    <xf numFmtId="0" fontId="0" fillId="6" borderId="2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left" vertical="center"/>
    </xf>
    <xf numFmtId="0" fontId="72" fillId="37" borderId="19" xfId="0" applyFont="1" applyFill="1" applyBorder="1" applyAlignment="1">
      <alignment horizontal="left" vertic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0" fontId="74" fillId="0" borderId="16" xfId="0" applyFont="1" applyBorder="1" applyAlignment="1">
      <alignment horizontal="right" vertical="center"/>
    </xf>
    <xf numFmtId="0" fontId="12" fillId="0" borderId="24" xfId="0" applyFont="1" applyBorder="1" applyAlignment="1">
      <alignment horizontal="right"/>
    </xf>
    <xf numFmtId="0" fontId="4" fillId="0" borderId="31" xfId="0" applyFont="1" applyBorder="1" applyAlignment="1">
      <alignment horizontal="right" vertical="center" wrapText="1"/>
    </xf>
    <xf numFmtId="0" fontId="72" fillId="6" borderId="49" xfId="0" applyFont="1" applyFill="1" applyBorder="1" applyAlignment="1" applyProtection="1">
      <alignment horizontal="center"/>
      <protection locked="0"/>
    </xf>
    <xf numFmtId="0" fontId="72" fillId="6" borderId="40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5" fillId="0" borderId="64" xfId="0" applyFont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0" fontId="7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72" fillId="6" borderId="54" xfId="0" applyFont="1" applyFill="1" applyBorder="1" applyAlignment="1" applyProtection="1">
      <alignment horizontal="center" vertical="center"/>
      <protection locked="0"/>
    </xf>
    <xf numFmtId="0" fontId="72" fillId="6" borderId="56" xfId="0" applyFont="1" applyFill="1" applyBorder="1" applyAlignment="1" applyProtection="1">
      <alignment horizontal="center" vertical="center"/>
      <protection locked="0"/>
    </xf>
    <xf numFmtId="0" fontId="76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2" fillId="0" borderId="16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/>
    </xf>
    <xf numFmtId="0" fontId="96" fillId="0" borderId="66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0" fontId="96" fillId="34" borderId="31" xfId="0" applyFont="1" applyFill="1" applyBorder="1" applyAlignment="1" applyProtection="1">
      <alignment horizontal="center"/>
      <protection locked="0"/>
    </xf>
    <xf numFmtId="0" fontId="96" fillId="34" borderId="30" xfId="0" applyFont="1" applyFill="1" applyBorder="1" applyAlignment="1" applyProtection="1">
      <alignment horizontal="center"/>
      <protection locked="0"/>
    </xf>
    <xf numFmtId="0" fontId="96" fillId="34" borderId="62" xfId="0" applyFont="1" applyFill="1" applyBorder="1" applyAlignment="1" applyProtection="1">
      <alignment horizontal="center"/>
      <protection locked="0"/>
    </xf>
    <xf numFmtId="0" fontId="72" fillId="6" borderId="17" xfId="0" applyFont="1" applyFill="1" applyBorder="1" applyAlignment="1" applyProtection="1">
      <alignment horizontal="left" vertical="center"/>
      <protection locked="0"/>
    </xf>
    <xf numFmtId="0" fontId="72" fillId="6" borderId="26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left" vertical="center" wrapText="1"/>
    </xf>
    <xf numFmtId="0" fontId="72" fillId="6" borderId="53" xfId="0" applyFont="1" applyFill="1" applyBorder="1" applyAlignment="1" applyProtection="1">
      <alignment horizontal="left"/>
      <protection locked="0"/>
    </xf>
    <xf numFmtId="0" fontId="72" fillId="6" borderId="34" xfId="0" applyFont="1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40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79" fillId="0" borderId="16" xfId="0" applyFont="1" applyBorder="1" applyAlignment="1">
      <alignment horizontal="left" vertical="center" wrapText="1"/>
    </xf>
    <xf numFmtId="0" fontId="79" fillId="0" borderId="38" xfId="0" applyFont="1" applyBorder="1" applyAlignment="1">
      <alignment horizontal="left" vertical="center" wrapText="1"/>
    </xf>
    <xf numFmtId="0" fontId="82" fillId="0" borderId="19" xfId="0" applyFont="1" applyBorder="1" applyAlignment="1">
      <alignment horizontal="right" vertical="center"/>
    </xf>
    <xf numFmtId="0" fontId="0" fillId="6" borderId="54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79" fillId="0" borderId="19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right"/>
    </xf>
    <xf numFmtId="0" fontId="82" fillId="0" borderId="24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4" fillId="0" borderId="16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74" fillId="0" borderId="67" xfId="0" applyFont="1" applyBorder="1" applyAlignment="1">
      <alignment horizontal="right" vertical="center"/>
    </xf>
    <xf numFmtId="0" fontId="74" fillId="0" borderId="68" xfId="0" applyFont="1" applyBorder="1" applyAlignment="1">
      <alignment horizontal="right" vertical="center"/>
    </xf>
    <xf numFmtId="0" fontId="74" fillId="0" borderId="69" xfId="0" applyFont="1" applyBorder="1" applyAlignment="1">
      <alignment horizontal="right" vertical="center"/>
    </xf>
    <xf numFmtId="0" fontId="72" fillId="6" borderId="19" xfId="0" applyFont="1" applyFill="1" applyBorder="1" applyAlignment="1" applyProtection="1">
      <alignment horizontal="center" vertical="center" wrapText="1"/>
      <protection locked="0"/>
    </xf>
    <xf numFmtId="0" fontId="72" fillId="6" borderId="21" xfId="0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96" fillId="0" borderId="19" xfId="0" applyFont="1" applyBorder="1" applyAlignment="1" applyProtection="1">
      <alignment horizontal="left" vertical="center" wrapText="1"/>
      <protection locked="0"/>
    </xf>
    <xf numFmtId="0" fontId="96" fillId="0" borderId="21" xfId="0" applyFont="1" applyBorder="1" applyAlignment="1" applyProtection="1">
      <alignment horizontal="left" vertical="center" wrapText="1"/>
      <protection locked="0"/>
    </xf>
    <xf numFmtId="0" fontId="96" fillId="0" borderId="17" xfId="0" applyFont="1" applyBorder="1" applyAlignment="1" applyProtection="1">
      <alignment horizontal="left" vertical="center" wrapText="1"/>
      <protection locked="0"/>
    </xf>
    <xf numFmtId="0" fontId="96" fillId="0" borderId="26" xfId="0" applyFont="1" applyBorder="1" applyAlignment="1" applyProtection="1">
      <alignment horizontal="left" vertical="center" wrapText="1"/>
      <protection locked="0"/>
    </xf>
    <xf numFmtId="0" fontId="96" fillId="0" borderId="19" xfId="0" applyFont="1" applyBorder="1" applyAlignment="1" applyProtection="1">
      <alignment horizontal="center" vertical="center" wrapText="1"/>
      <protection locked="0"/>
    </xf>
    <xf numFmtId="0" fontId="96" fillId="0" borderId="19" xfId="0" applyFont="1" applyBorder="1" applyAlignment="1" applyProtection="1">
      <alignment horizontal="center"/>
      <protection locked="0"/>
    </xf>
    <xf numFmtId="0" fontId="96" fillId="0" borderId="21" xfId="0" applyFont="1" applyBorder="1" applyAlignment="1" applyProtection="1">
      <alignment horizontal="center"/>
      <protection locked="0"/>
    </xf>
    <xf numFmtId="0" fontId="98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center" vertical="top" wrapText="1"/>
    </xf>
    <xf numFmtId="0" fontId="96" fillId="0" borderId="17" xfId="0" applyFont="1" applyBorder="1" applyAlignment="1" applyProtection="1">
      <alignment horizontal="center" vertical="center" wrapText="1"/>
      <protection locked="0"/>
    </xf>
    <xf numFmtId="0" fontId="96" fillId="0" borderId="17" xfId="0" applyFont="1" applyBorder="1" applyAlignment="1" applyProtection="1">
      <alignment horizontal="center"/>
      <protection locked="0"/>
    </xf>
    <xf numFmtId="0" fontId="96" fillId="0" borderId="26" xfId="0" applyFont="1" applyBorder="1" applyAlignment="1" applyProtection="1">
      <alignment horizontal="center"/>
      <protection locked="0"/>
    </xf>
    <xf numFmtId="0" fontId="99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8</xdr:row>
      <xdr:rowOff>247650</xdr:rowOff>
    </xdr:from>
    <xdr:to>
      <xdr:col>5</xdr:col>
      <xdr:colOff>590550</xdr:colOff>
      <xdr:row>9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076700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57150</xdr:rowOff>
    </xdr:from>
    <xdr:to>
      <xdr:col>2</xdr:col>
      <xdr:colOff>19050</xdr:colOff>
      <xdr:row>0</xdr:row>
      <xdr:rowOff>600075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7150"/>
          <a:ext cx="5334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0</xdr:rowOff>
    </xdr:from>
    <xdr:to>
      <xdr:col>5</xdr:col>
      <xdr:colOff>533400</xdr:colOff>
      <xdr:row>0</xdr:row>
      <xdr:rowOff>419100</xdr:rowOff>
    </xdr:to>
    <xdr:pic>
      <xdr:nvPicPr>
        <xdr:cNvPr id="3" name="Рисунок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U350"/>
  <sheetViews>
    <sheetView tabSelected="1" zoomScalePageLayoutView="0" workbookViewId="0" topLeftCell="A22">
      <selection activeCell="F46" sqref="F46"/>
    </sheetView>
  </sheetViews>
  <sheetFormatPr defaultColWidth="9.140625" defaultRowHeight="15"/>
  <cols>
    <col min="1" max="1" width="3.00390625" style="0" customWidth="1"/>
    <col min="2" max="2" width="7.28125" style="226" customWidth="1"/>
    <col min="3" max="3" width="59.8515625" style="0" customWidth="1"/>
    <col min="6" max="6" width="11.00390625" style="0" customWidth="1"/>
    <col min="7" max="7" width="9.140625" style="0" hidden="1" customWidth="1"/>
    <col min="8" max="8" width="11.00390625" style="214" customWidth="1"/>
    <col min="11" max="11" width="9.140625" style="0" hidden="1" customWidth="1"/>
    <col min="12" max="12" width="36.00390625" style="10" hidden="1" customWidth="1"/>
    <col min="13" max="13" width="30.140625" style="10" hidden="1" customWidth="1"/>
    <col min="14" max="16" width="9.140625" style="0" hidden="1" customWidth="1"/>
    <col min="17" max="17" width="9.140625" style="10" hidden="1" customWidth="1"/>
    <col min="18" max="21" width="9.140625" style="0" hidden="1" customWidth="1"/>
    <col min="22" max="26" width="9.140625" style="0" customWidth="1"/>
  </cols>
  <sheetData>
    <row r="1" spans="2:17" ht="84.75" customHeight="1">
      <c r="B1" s="261"/>
      <c r="C1" s="260" t="s">
        <v>0</v>
      </c>
      <c r="D1" s="266" t="s">
        <v>1</v>
      </c>
      <c r="E1" s="266"/>
      <c r="F1" s="266"/>
      <c r="L1" s="1" t="s">
        <v>2</v>
      </c>
      <c r="M1" s="2" t="s">
        <v>3</v>
      </c>
      <c r="O1" s="3">
        <v>1920</v>
      </c>
      <c r="Q1" s="4" t="s">
        <v>4</v>
      </c>
    </row>
    <row r="2" spans="2:17" ht="15">
      <c r="B2" s="227" t="s">
        <v>878</v>
      </c>
      <c r="C2" s="13"/>
      <c r="D2" s="13"/>
      <c r="E2" s="13"/>
      <c r="F2" s="13"/>
      <c r="L2" s="5" t="s">
        <v>5</v>
      </c>
      <c r="M2" s="6" t="s">
        <v>6</v>
      </c>
      <c r="O2" s="7">
        <v>1921</v>
      </c>
      <c r="Q2" s="8" t="s">
        <v>7</v>
      </c>
    </row>
    <row r="3" spans="2:17" ht="48.75" customHeight="1">
      <c r="B3" s="267" t="s">
        <v>8</v>
      </c>
      <c r="C3" s="267"/>
      <c r="D3" s="267"/>
      <c r="E3" s="267"/>
      <c r="F3" s="267"/>
      <c r="L3" s="5" t="s">
        <v>9</v>
      </c>
      <c r="M3" s="6" t="s">
        <v>10</v>
      </c>
      <c r="O3" s="7">
        <v>1922</v>
      </c>
      <c r="Q3" s="8" t="s">
        <v>11</v>
      </c>
    </row>
    <row r="4" spans="2:15" ht="32.25" customHeight="1" thickBot="1">
      <c r="B4" s="267" t="s">
        <v>12</v>
      </c>
      <c r="C4" s="267"/>
      <c r="D4" s="267"/>
      <c r="E4" s="267"/>
      <c r="F4" s="267"/>
      <c r="L4" s="5" t="s">
        <v>13</v>
      </c>
      <c r="M4" s="6" t="s">
        <v>14</v>
      </c>
      <c r="O4" s="7">
        <v>1924</v>
      </c>
    </row>
    <row r="5" spans="2:18" ht="15.75">
      <c r="B5" s="228" t="s">
        <v>879</v>
      </c>
      <c r="C5" s="13"/>
      <c r="D5" s="225" t="s">
        <v>19</v>
      </c>
      <c r="E5" s="13"/>
      <c r="F5" s="13"/>
      <c r="L5" s="5" t="s">
        <v>15</v>
      </c>
      <c r="M5" s="6" t="s">
        <v>16</v>
      </c>
      <c r="O5" s="7">
        <v>1925</v>
      </c>
      <c r="Q5" s="4" t="s">
        <v>17</v>
      </c>
      <c r="R5" s="11"/>
    </row>
    <row r="6" spans="2:18" ht="26.25" thickBot="1">
      <c r="B6" s="259" t="s">
        <v>18</v>
      </c>
      <c r="C6" s="13"/>
      <c r="E6" s="13"/>
      <c r="F6" s="13"/>
      <c r="L6" s="5" t="s">
        <v>20</v>
      </c>
      <c r="M6" s="12" t="s">
        <v>21</v>
      </c>
      <c r="O6" s="7">
        <v>1926</v>
      </c>
      <c r="Q6" s="8" t="s">
        <v>22</v>
      </c>
      <c r="R6" s="11"/>
    </row>
    <row r="7" spans="2:18" ht="16.5" thickBot="1">
      <c r="B7" s="228" t="s">
        <v>875</v>
      </c>
      <c r="C7" s="13"/>
      <c r="D7" s="13"/>
      <c r="E7" s="13"/>
      <c r="F7" s="13"/>
      <c r="L7" s="5" t="s">
        <v>23</v>
      </c>
      <c r="O7" s="7">
        <v>1927</v>
      </c>
      <c r="Q7" s="8" t="s">
        <v>24</v>
      </c>
      <c r="R7" s="11"/>
    </row>
    <row r="8" spans="2:18" ht="62.25" customHeight="1">
      <c r="B8" s="267" t="s">
        <v>876</v>
      </c>
      <c r="C8" s="267"/>
      <c r="D8" s="267"/>
      <c r="E8" s="267"/>
      <c r="F8" s="267"/>
      <c r="L8" s="5" t="s">
        <v>25</v>
      </c>
      <c r="M8" s="2" t="s">
        <v>26</v>
      </c>
      <c r="O8" s="7">
        <v>1928</v>
      </c>
      <c r="Q8" s="8" t="s">
        <v>27</v>
      </c>
      <c r="R8" s="11"/>
    </row>
    <row r="9" spans="2:18" ht="30.75" customHeight="1" thickBot="1">
      <c r="B9" s="267" t="s">
        <v>877</v>
      </c>
      <c r="C9" s="267"/>
      <c r="D9" s="267"/>
      <c r="E9" s="267"/>
      <c r="F9" s="267"/>
      <c r="L9" s="5" t="s">
        <v>28</v>
      </c>
      <c r="M9" s="12" t="s">
        <v>29</v>
      </c>
      <c r="O9" s="7">
        <v>1929</v>
      </c>
      <c r="Q9" s="9" t="s">
        <v>30</v>
      </c>
      <c r="R9" s="13"/>
    </row>
    <row r="10" spans="12:17" ht="46.5" customHeight="1" thickBot="1">
      <c r="L10" s="5" t="s">
        <v>31</v>
      </c>
      <c r="O10" s="7">
        <v>1930</v>
      </c>
      <c r="Q10" s="14"/>
    </row>
    <row r="11" spans="2:15" ht="16.5" thickBot="1">
      <c r="B11" s="222"/>
      <c r="C11" s="15" t="s">
        <v>32</v>
      </c>
      <c r="D11" s="268" t="s">
        <v>33</v>
      </c>
      <c r="E11" s="269"/>
      <c r="F11" s="270"/>
      <c r="L11" s="5" t="s">
        <v>34</v>
      </c>
      <c r="M11" s="2" t="s">
        <v>35</v>
      </c>
      <c r="O11" s="7">
        <v>1931</v>
      </c>
    </row>
    <row r="12" spans="2:17" ht="18" customHeight="1" thickBot="1">
      <c r="B12" s="223" t="s">
        <v>614</v>
      </c>
      <c r="C12" s="16" t="s">
        <v>36</v>
      </c>
      <c r="D12" s="271"/>
      <c r="E12" s="272"/>
      <c r="F12" s="273"/>
      <c r="G12" s="17">
        <f>COUNTA(D12)</f>
        <v>0</v>
      </c>
      <c r="H12" s="262" t="str">
        <f>IF(G12=1," ","не заполнено")</f>
        <v>не заполнено</v>
      </c>
      <c r="L12" s="5" t="s">
        <v>37</v>
      </c>
      <c r="M12" s="12" t="s">
        <v>38</v>
      </c>
      <c r="O12" s="7">
        <v>1932</v>
      </c>
      <c r="Q12" s="18" t="s">
        <v>39</v>
      </c>
    </row>
    <row r="13" spans="2:17" ht="17.25" customHeight="1" thickBot="1">
      <c r="B13" s="224" t="s">
        <v>615</v>
      </c>
      <c r="C13" s="19" t="s">
        <v>40</v>
      </c>
      <c r="D13" s="274"/>
      <c r="E13" s="275"/>
      <c r="F13" s="276"/>
      <c r="G13" s="17">
        <f>COUNTA(D13)</f>
        <v>0</v>
      </c>
      <c r="H13" s="216" t="str">
        <f>IF(G13=1," ","не заполнено")</f>
        <v>не заполнено</v>
      </c>
      <c r="L13" s="5" t="s">
        <v>41</v>
      </c>
      <c r="O13" s="7">
        <v>1933</v>
      </c>
      <c r="Q13" s="20" t="s">
        <v>42</v>
      </c>
    </row>
    <row r="14" spans="2:17" ht="32.25" customHeight="1" thickBot="1">
      <c r="B14" s="236">
        <v>2.1</v>
      </c>
      <c r="C14" s="21" t="s">
        <v>43</v>
      </c>
      <c r="D14" s="277"/>
      <c r="E14" s="278"/>
      <c r="F14" s="279"/>
      <c r="G14" s="17">
        <f>COUNTA(D14)</f>
        <v>0</v>
      </c>
      <c r="H14" s="216" t="str">
        <f>IF(G14=1," ","не заполнено")</f>
        <v>не заполнено</v>
      </c>
      <c r="L14" s="5" t="s">
        <v>44</v>
      </c>
      <c r="M14" s="22" t="s">
        <v>45</v>
      </c>
      <c r="O14" s="7">
        <v>1934</v>
      </c>
      <c r="Q14" s="20" t="s">
        <v>46</v>
      </c>
    </row>
    <row r="15" spans="12:17" ht="13.5" customHeight="1" thickBot="1">
      <c r="L15" s="5" t="s">
        <v>47</v>
      </c>
      <c r="M15" s="23" t="s">
        <v>48</v>
      </c>
      <c r="O15" s="7">
        <v>1935</v>
      </c>
      <c r="Q15" s="20" t="s">
        <v>49</v>
      </c>
    </row>
    <row r="16" spans="2:17" ht="16.5" thickBot="1">
      <c r="B16" s="229">
        <v>3</v>
      </c>
      <c r="C16" s="24" t="s">
        <v>50</v>
      </c>
      <c r="D16" s="280"/>
      <c r="E16" s="280"/>
      <c r="F16" s="281"/>
      <c r="G16" s="17">
        <f aca="true" t="shared" si="0" ref="G16:G21">COUNTA(D16)</f>
        <v>0</v>
      </c>
      <c r="H16" s="216" t="str">
        <f>IF(G16=1," ","не заполнено")</f>
        <v>не заполнено</v>
      </c>
      <c r="L16" s="5" t="s">
        <v>51</v>
      </c>
      <c r="M16" s="25" t="s">
        <v>52</v>
      </c>
      <c r="O16" s="7">
        <v>1936</v>
      </c>
      <c r="Q16" s="20" t="s">
        <v>53</v>
      </c>
    </row>
    <row r="17" spans="2:17" ht="16.5" thickBot="1">
      <c r="B17" s="230">
        <v>3.1</v>
      </c>
      <c r="C17" s="26" t="s">
        <v>54</v>
      </c>
      <c r="D17" s="282"/>
      <c r="E17" s="282"/>
      <c r="F17" s="283"/>
      <c r="G17" s="17">
        <f t="shared" si="0"/>
        <v>0</v>
      </c>
      <c r="H17" s="216" t="str">
        <f>IF(G17=1," ","не заполнено")</f>
        <v>не заполнено</v>
      </c>
      <c r="L17" s="5" t="s">
        <v>55</v>
      </c>
      <c r="O17" s="7">
        <v>1937</v>
      </c>
      <c r="Q17" s="27" t="s">
        <v>56</v>
      </c>
    </row>
    <row r="18" spans="2:15" ht="16.5" thickBot="1">
      <c r="B18" s="230">
        <v>3.2</v>
      </c>
      <c r="C18" s="26" t="s">
        <v>57</v>
      </c>
      <c r="D18" s="284"/>
      <c r="E18" s="284"/>
      <c r="F18" s="285"/>
      <c r="G18" s="17">
        <f t="shared" si="0"/>
        <v>0</v>
      </c>
      <c r="H18" s="216" t="str">
        <f>IF(G18=1," ","не заполнено")</f>
        <v>не заполнено</v>
      </c>
      <c r="L18" s="5" t="s">
        <v>58</v>
      </c>
      <c r="O18" s="7">
        <v>1938</v>
      </c>
    </row>
    <row r="19" spans="2:17" ht="15.75">
      <c r="B19" s="230">
        <v>3.3</v>
      </c>
      <c r="C19" s="28" t="s">
        <v>59</v>
      </c>
      <c r="D19" s="286"/>
      <c r="E19" s="286"/>
      <c r="F19" s="287"/>
      <c r="G19" s="17">
        <f t="shared" si="0"/>
        <v>0</v>
      </c>
      <c r="H19" s="216" t="str">
        <f>IF(G19=1," ","не заполнено")</f>
        <v>не заполнено</v>
      </c>
      <c r="L19" s="5" t="s">
        <v>60</v>
      </c>
      <c r="O19" s="7">
        <v>1939</v>
      </c>
      <c r="Q19" s="18" t="s">
        <v>61</v>
      </c>
    </row>
    <row r="20" spans="2:17" ht="16.5" hidden="1" thickBot="1">
      <c r="B20" s="230"/>
      <c r="C20" s="29" t="s">
        <v>62</v>
      </c>
      <c r="D20" s="286" t="s">
        <v>63</v>
      </c>
      <c r="E20" s="286"/>
      <c r="F20" s="287"/>
      <c r="G20" s="17"/>
      <c r="H20" s="216"/>
      <c r="L20" s="5" t="s">
        <v>64</v>
      </c>
      <c r="M20" s="30" t="s">
        <v>63</v>
      </c>
      <c r="O20" s="7">
        <v>1940</v>
      </c>
      <c r="Q20" s="27" t="s">
        <v>65</v>
      </c>
    </row>
    <row r="21" spans="2:15" ht="16.5" thickBot="1">
      <c r="B21" s="231">
        <v>3.4</v>
      </c>
      <c r="C21" s="31" t="s">
        <v>66</v>
      </c>
      <c r="D21" s="288"/>
      <c r="E21" s="288"/>
      <c r="F21" s="289"/>
      <c r="G21" s="17">
        <f t="shared" si="0"/>
        <v>0</v>
      </c>
      <c r="H21" s="216" t="str">
        <f>IF(G21=1," ","не заполнено")</f>
        <v>не заполнено</v>
      </c>
      <c r="L21" s="5" t="s">
        <v>67</v>
      </c>
      <c r="M21" s="32" t="s">
        <v>68</v>
      </c>
      <c r="O21" s="7">
        <v>1941</v>
      </c>
    </row>
    <row r="22" spans="2:17" ht="15.75">
      <c r="B22" s="232">
        <v>4</v>
      </c>
      <c r="C22" s="192" t="s">
        <v>69</v>
      </c>
      <c r="D22" s="290" t="s">
        <v>70</v>
      </c>
      <c r="E22" s="290"/>
      <c r="F22" s="33" t="s">
        <v>71</v>
      </c>
      <c r="L22" s="5" t="s">
        <v>72</v>
      </c>
      <c r="M22" s="32" t="s">
        <v>73</v>
      </c>
      <c r="O22" s="7">
        <v>1942</v>
      </c>
      <c r="Q22" s="34">
        <v>0.25</v>
      </c>
    </row>
    <row r="23" spans="2:17" ht="15.75" customHeight="1">
      <c r="B23" s="232">
        <v>4.1</v>
      </c>
      <c r="C23" s="35" t="s">
        <v>74</v>
      </c>
      <c r="D23" s="291"/>
      <c r="E23" s="291"/>
      <c r="F23" s="36"/>
      <c r="G23" s="17">
        <f>COUNTA(D23:F27)</f>
        <v>0</v>
      </c>
      <c r="H23" s="292" t="str">
        <f>IF(G23&gt;1," ","не заполнено! Должна быть заполнена как минимум одна пара ячеек строки")</f>
        <v>не заполнено! Должна быть заполнена как минимум одна пара ячеек строки</v>
      </c>
      <c r="I23" s="292"/>
      <c r="L23" s="5" t="s">
        <v>75</v>
      </c>
      <c r="M23" s="32" t="s">
        <v>76</v>
      </c>
      <c r="O23" s="7">
        <v>1943</v>
      </c>
      <c r="Q23" s="37">
        <v>0.5</v>
      </c>
    </row>
    <row r="24" spans="2:17" ht="15.75">
      <c r="B24" s="232">
        <v>4.2</v>
      </c>
      <c r="C24" s="35" t="s">
        <v>77</v>
      </c>
      <c r="D24" s="291"/>
      <c r="E24" s="291"/>
      <c r="F24" s="36"/>
      <c r="G24" s="17"/>
      <c r="H24" s="292"/>
      <c r="I24" s="292"/>
      <c r="L24" s="5" t="s">
        <v>78</v>
      </c>
      <c r="M24" s="32" t="s">
        <v>79</v>
      </c>
      <c r="O24" s="7">
        <v>1944</v>
      </c>
      <c r="Q24" s="37">
        <v>0.75</v>
      </c>
    </row>
    <row r="25" spans="2:17" ht="15.75" customHeight="1" hidden="1">
      <c r="B25" s="232"/>
      <c r="C25" s="35"/>
      <c r="D25" s="291"/>
      <c r="E25" s="291"/>
      <c r="F25" s="36"/>
      <c r="G25" s="17"/>
      <c r="H25" s="292"/>
      <c r="I25" s="292"/>
      <c r="L25" s="5" t="s">
        <v>80</v>
      </c>
      <c r="M25" s="32" t="s">
        <v>81</v>
      </c>
      <c r="O25" s="7">
        <v>1945</v>
      </c>
      <c r="Q25" s="37">
        <v>1</v>
      </c>
    </row>
    <row r="26" spans="2:17" ht="16.5" thickBot="1">
      <c r="B26" s="232">
        <v>4.3</v>
      </c>
      <c r="C26" s="35" t="s">
        <v>82</v>
      </c>
      <c r="D26" s="291"/>
      <c r="E26" s="291"/>
      <c r="F26" s="36"/>
      <c r="G26" s="17"/>
      <c r="H26" s="292"/>
      <c r="I26" s="292"/>
      <c r="L26" s="5" t="s">
        <v>83</v>
      </c>
      <c r="M26" s="32" t="s">
        <v>84</v>
      </c>
      <c r="O26" s="7">
        <v>1946</v>
      </c>
      <c r="Q26" s="37">
        <v>1.25</v>
      </c>
    </row>
    <row r="27" spans="2:17" ht="16.5" customHeight="1" hidden="1" thickBot="1">
      <c r="B27" s="233"/>
      <c r="C27" s="38" t="s">
        <v>85</v>
      </c>
      <c r="D27" s="293"/>
      <c r="E27" s="293"/>
      <c r="F27" s="36"/>
      <c r="G27" s="17"/>
      <c r="H27" s="292"/>
      <c r="I27" s="292"/>
      <c r="L27" s="5" t="s">
        <v>86</v>
      </c>
      <c r="M27" s="32" t="s">
        <v>87</v>
      </c>
      <c r="O27" s="7">
        <v>1947</v>
      </c>
      <c r="Q27" s="39">
        <v>1.5</v>
      </c>
    </row>
    <row r="28" spans="2:15" ht="16.5" thickBot="1">
      <c r="B28" s="234">
        <v>5</v>
      </c>
      <c r="C28" s="41" t="s">
        <v>88</v>
      </c>
      <c r="D28" s="294"/>
      <c r="E28" s="294"/>
      <c r="F28" s="295"/>
      <c r="G28" s="17">
        <f aca="true" t="shared" si="1" ref="G28:G39">COUNTA(D28)</f>
        <v>0</v>
      </c>
      <c r="H28" s="216" t="str">
        <f aca="true" t="shared" si="2" ref="H28:H39">IF(G28=1," ","не заполнено")</f>
        <v>не заполнено</v>
      </c>
      <c r="L28" s="5" t="s">
        <v>89</v>
      </c>
      <c r="M28" s="42" t="s">
        <v>90</v>
      </c>
      <c r="O28" s="7">
        <v>1948</v>
      </c>
    </row>
    <row r="29" spans="2:15" ht="16.5" thickBot="1">
      <c r="B29" s="232">
        <v>5.1</v>
      </c>
      <c r="C29" s="43" t="s">
        <v>91</v>
      </c>
      <c r="D29" s="296"/>
      <c r="E29" s="296"/>
      <c r="F29" s="297"/>
      <c r="G29" s="17">
        <f t="shared" si="1"/>
        <v>0</v>
      </c>
      <c r="H29" s="216" t="str">
        <f t="shared" si="2"/>
        <v>не заполнено</v>
      </c>
      <c r="L29" s="5" t="s">
        <v>92</v>
      </c>
      <c r="O29" s="7">
        <v>1949</v>
      </c>
    </row>
    <row r="30" spans="2:17" ht="15.75">
      <c r="B30" s="229">
        <v>6</v>
      </c>
      <c r="C30" s="41" t="s">
        <v>93</v>
      </c>
      <c r="D30" s="298"/>
      <c r="E30" s="298"/>
      <c r="F30" s="299"/>
      <c r="G30" s="17">
        <f t="shared" si="1"/>
        <v>0</v>
      </c>
      <c r="H30" s="216" t="str">
        <f t="shared" si="2"/>
        <v>не заполнено</v>
      </c>
      <c r="L30" s="5" t="s">
        <v>94</v>
      </c>
      <c r="M30" s="44" t="s">
        <v>65</v>
      </c>
      <c r="O30" s="7">
        <v>1950</v>
      </c>
      <c r="Q30" s="4" t="s">
        <v>95</v>
      </c>
    </row>
    <row r="31" spans="2:17" ht="15.75">
      <c r="B31" s="230">
        <v>6.1</v>
      </c>
      <c r="C31" s="28" t="s">
        <v>96</v>
      </c>
      <c r="D31" s="286"/>
      <c r="E31" s="286"/>
      <c r="F31" s="287"/>
      <c r="G31" s="17">
        <f t="shared" si="1"/>
        <v>0</v>
      </c>
      <c r="H31" s="216" t="str">
        <f t="shared" si="2"/>
        <v>не заполнено</v>
      </c>
      <c r="L31" s="5" t="s">
        <v>97</v>
      </c>
      <c r="M31" s="45" t="s">
        <v>98</v>
      </c>
      <c r="O31" s="7">
        <v>1951</v>
      </c>
      <c r="Q31" s="8" t="s">
        <v>99</v>
      </c>
    </row>
    <row r="32" spans="2:17" ht="16.5" thickBot="1">
      <c r="B32" s="230">
        <v>6.2</v>
      </c>
      <c r="C32" s="180" t="s">
        <v>100</v>
      </c>
      <c r="D32" s="286"/>
      <c r="E32" s="286"/>
      <c r="F32" s="287"/>
      <c r="G32" s="17">
        <f t="shared" si="1"/>
        <v>0</v>
      </c>
      <c r="H32" s="216" t="str">
        <f t="shared" si="2"/>
        <v>не заполнено</v>
      </c>
      <c r="L32" s="5" t="s">
        <v>101</v>
      </c>
      <c r="M32" s="46" t="s">
        <v>102</v>
      </c>
      <c r="O32" s="7">
        <v>1952</v>
      </c>
      <c r="Q32" s="8" t="s">
        <v>103</v>
      </c>
    </row>
    <row r="33" spans="2:17" ht="16.5" thickBot="1">
      <c r="B33" s="231">
        <v>6.3</v>
      </c>
      <c r="C33" s="47" t="s">
        <v>104</v>
      </c>
      <c r="D33" s="300"/>
      <c r="E33" s="300"/>
      <c r="F33" s="301"/>
      <c r="G33" s="17">
        <f t="shared" si="1"/>
        <v>0</v>
      </c>
      <c r="H33" s="216" t="str">
        <f t="shared" si="2"/>
        <v>не заполнено</v>
      </c>
      <c r="L33" s="5" t="s">
        <v>105</v>
      </c>
      <c r="O33" s="7">
        <v>1953</v>
      </c>
      <c r="Q33" s="8" t="s">
        <v>106</v>
      </c>
    </row>
    <row r="34" spans="2:17" ht="15.75">
      <c r="B34" s="229">
        <v>7</v>
      </c>
      <c r="C34" s="48" t="s">
        <v>107</v>
      </c>
      <c r="D34" s="302"/>
      <c r="E34" s="302"/>
      <c r="F34" s="303"/>
      <c r="G34" s="17">
        <f t="shared" si="1"/>
        <v>0</v>
      </c>
      <c r="H34" s="216" t="str">
        <f t="shared" si="2"/>
        <v>не заполнено</v>
      </c>
      <c r="L34" s="5" t="s">
        <v>108</v>
      </c>
      <c r="M34" s="44" t="s">
        <v>65</v>
      </c>
      <c r="O34" s="7">
        <v>1954</v>
      </c>
      <c r="Q34" s="8" t="s">
        <v>109</v>
      </c>
    </row>
    <row r="35" spans="2:17" ht="16.5" thickBot="1">
      <c r="B35" s="232">
        <v>7.1</v>
      </c>
      <c r="C35" s="28" t="s">
        <v>110</v>
      </c>
      <c r="D35" s="304"/>
      <c r="E35" s="304"/>
      <c r="F35" s="305"/>
      <c r="G35" s="17">
        <f t="shared" si="1"/>
        <v>0</v>
      </c>
      <c r="H35" s="216" t="str">
        <f t="shared" si="2"/>
        <v>не заполнено</v>
      </c>
      <c r="L35" s="5" t="s">
        <v>111</v>
      </c>
      <c r="M35" s="45" t="s">
        <v>112</v>
      </c>
      <c r="O35" s="7">
        <v>1955</v>
      </c>
      <c r="Q35" s="49" t="s">
        <v>113</v>
      </c>
    </row>
    <row r="36" spans="2:15" ht="16.5" thickBot="1">
      <c r="B36" s="231">
        <v>7.2</v>
      </c>
      <c r="C36" s="43" t="s">
        <v>114</v>
      </c>
      <c r="D36" s="306"/>
      <c r="E36" s="306"/>
      <c r="F36" s="307"/>
      <c r="G36" s="17">
        <f t="shared" si="1"/>
        <v>0</v>
      </c>
      <c r="H36" s="216" t="str">
        <f t="shared" si="2"/>
        <v>не заполнено</v>
      </c>
      <c r="L36" s="5" t="s">
        <v>115</v>
      </c>
      <c r="M36" s="45" t="s">
        <v>116</v>
      </c>
      <c r="O36" s="7">
        <v>1956</v>
      </c>
    </row>
    <row r="37" spans="2:19" ht="15.75">
      <c r="B37" s="229">
        <v>8</v>
      </c>
      <c r="C37" s="41" t="s">
        <v>117</v>
      </c>
      <c r="D37" s="294"/>
      <c r="E37" s="294"/>
      <c r="F37" s="295"/>
      <c r="G37" s="17">
        <f t="shared" si="1"/>
        <v>0</v>
      </c>
      <c r="H37" s="216" t="str">
        <f t="shared" si="2"/>
        <v>не заполнено</v>
      </c>
      <c r="L37" s="5" t="s">
        <v>118</v>
      </c>
      <c r="M37" s="45" t="s">
        <v>119</v>
      </c>
      <c r="O37" s="7">
        <v>1957</v>
      </c>
      <c r="Q37" s="50" t="s">
        <v>120</v>
      </c>
      <c r="S37" s="51" t="s">
        <v>61</v>
      </c>
    </row>
    <row r="38" spans="2:19" ht="16.5" thickBot="1">
      <c r="B38" s="231">
        <v>8.1</v>
      </c>
      <c r="C38" s="47" t="s">
        <v>121</v>
      </c>
      <c r="D38" s="300"/>
      <c r="E38" s="300"/>
      <c r="F38" s="301"/>
      <c r="G38" s="17">
        <f t="shared" si="1"/>
        <v>0</v>
      </c>
      <c r="H38" s="216" t="str">
        <f t="shared" si="2"/>
        <v>не заполнено</v>
      </c>
      <c r="L38" s="5" t="s">
        <v>122</v>
      </c>
      <c r="M38" s="46" t="s">
        <v>123</v>
      </c>
      <c r="O38" s="7">
        <v>1958</v>
      </c>
      <c r="Q38" s="52" t="s">
        <v>124</v>
      </c>
      <c r="S38" s="53" t="s">
        <v>65</v>
      </c>
    </row>
    <row r="39" spans="2:17" ht="16.5" thickBot="1">
      <c r="B39" s="235">
        <v>9</v>
      </c>
      <c r="C39" s="54" t="s">
        <v>125</v>
      </c>
      <c r="D39" s="308"/>
      <c r="E39" s="308"/>
      <c r="F39" s="309"/>
      <c r="G39" s="17">
        <f t="shared" si="1"/>
        <v>0</v>
      </c>
      <c r="H39" s="216" t="str">
        <f t="shared" si="2"/>
        <v>не заполнено</v>
      </c>
      <c r="L39" s="5" t="s">
        <v>126</v>
      </c>
      <c r="O39" s="7">
        <v>1959</v>
      </c>
      <c r="Q39" s="55" t="s">
        <v>127</v>
      </c>
    </row>
    <row r="40" spans="2:17" ht="15.75">
      <c r="B40" s="310">
        <v>10</v>
      </c>
      <c r="C40" s="313" t="s">
        <v>128</v>
      </c>
      <c r="D40" s="316" t="s">
        <v>129</v>
      </c>
      <c r="E40" s="317"/>
      <c r="F40" s="182"/>
      <c r="G40" s="17">
        <f>COUNTA(F40:F45)</f>
        <v>0</v>
      </c>
      <c r="H40" s="318" t="str">
        <f>IF(G40&gt;0," ","не заполнено! Должна быть заполнена хоть одна ячейка")</f>
        <v>не заполнено! Должна быть заполнена хоть одна ячейка</v>
      </c>
      <c r="L40" s="5" t="s">
        <v>130</v>
      </c>
      <c r="M40" s="56" t="s">
        <v>131</v>
      </c>
      <c r="O40" s="7">
        <v>1960</v>
      </c>
      <c r="Q40" s="55" t="s">
        <v>132</v>
      </c>
    </row>
    <row r="41" spans="2:17" ht="15.75">
      <c r="B41" s="311"/>
      <c r="C41" s="314"/>
      <c r="D41" s="183" t="s">
        <v>133</v>
      </c>
      <c r="E41" s="57"/>
      <c r="F41" s="190"/>
      <c r="G41" s="11"/>
      <c r="H41" s="318"/>
      <c r="L41" s="5" t="s">
        <v>134</v>
      </c>
      <c r="M41" s="58" t="s">
        <v>135</v>
      </c>
      <c r="O41" s="7">
        <v>1961</v>
      </c>
      <c r="Q41" s="52" t="s">
        <v>136</v>
      </c>
    </row>
    <row r="42" spans="2:17" ht="16.5" thickBot="1">
      <c r="B42" s="311"/>
      <c r="C42" s="314"/>
      <c r="D42" s="183" t="s">
        <v>137</v>
      </c>
      <c r="E42" s="57"/>
      <c r="F42" s="190"/>
      <c r="G42" s="11"/>
      <c r="H42" s="318"/>
      <c r="L42" s="5" t="s">
        <v>138</v>
      </c>
      <c r="M42" s="59" t="s">
        <v>139</v>
      </c>
      <c r="O42" s="7">
        <v>1962</v>
      </c>
      <c r="Q42" s="60" t="s">
        <v>140</v>
      </c>
    </row>
    <row r="43" spans="2:15" ht="16.5" thickBot="1">
      <c r="B43" s="311"/>
      <c r="C43" s="314"/>
      <c r="D43" s="183" t="s">
        <v>141</v>
      </c>
      <c r="E43" s="57"/>
      <c r="F43" s="190"/>
      <c r="G43" s="11"/>
      <c r="H43" s="318"/>
      <c r="L43" s="5" t="s">
        <v>142</v>
      </c>
      <c r="O43" s="7">
        <v>1963</v>
      </c>
    </row>
    <row r="44" spans="2:17" ht="15.75">
      <c r="B44" s="311"/>
      <c r="C44" s="314"/>
      <c r="D44" s="183" t="s">
        <v>143</v>
      </c>
      <c r="E44" s="57"/>
      <c r="F44" s="190"/>
      <c r="G44" s="13"/>
      <c r="H44" s="318"/>
      <c r="L44" s="5" t="s">
        <v>144</v>
      </c>
      <c r="M44" s="56" t="s">
        <v>145</v>
      </c>
      <c r="O44" s="7">
        <v>1964</v>
      </c>
      <c r="P44" s="61"/>
      <c r="Q44" s="62" t="s">
        <v>146</v>
      </c>
    </row>
    <row r="45" spans="2:17" ht="15.75" thickBot="1">
      <c r="B45" s="312"/>
      <c r="C45" s="315"/>
      <c r="D45" s="63" t="s">
        <v>147</v>
      </c>
      <c r="E45" s="64"/>
      <c r="F45" s="65"/>
      <c r="G45" s="13"/>
      <c r="H45" s="318"/>
      <c r="L45" s="5" t="s">
        <v>148</v>
      </c>
      <c r="M45" s="58" t="s">
        <v>149</v>
      </c>
      <c r="O45" s="7">
        <v>1965</v>
      </c>
      <c r="Q45" s="66" t="s">
        <v>150</v>
      </c>
    </row>
    <row r="46" spans="2:17" ht="15.75">
      <c r="B46" s="237">
        <v>11</v>
      </c>
      <c r="C46" s="319" t="s">
        <v>880</v>
      </c>
      <c r="D46" s="319"/>
      <c r="E46" s="319"/>
      <c r="F46" s="67"/>
      <c r="G46" s="17">
        <f>COUNTA(F46)</f>
        <v>0</v>
      </c>
      <c r="H46" s="216" t="str">
        <f>IF(G46=1," ","не заполнено")</f>
        <v>не заполнено</v>
      </c>
      <c r="L46" s="5" t="s">
        <v>151</v>
      </c>
      <c r="M46" s="58" t="s">
        <v>152</v>
      </c>
      <c r="O46" s="7">
        <v>1966</v>
      </c>
      <c r="Q46" s="66" t="s">
        <v>153</v>
      </c>
    </row>
    <row r="47" spans="2:17" ht="16.5" thickBot="1">
      <c r="B47" s="231">
        <v>12</v>
      </c>
      <c r="C47" s="320" t="s">
        <v>154</v>
      </c>
      <c r="D47" s="320"/>
      <c r="E47" s="320"/>
      <c r="F47" s="68"/>
      <c r="G47" s="17">
        <f>COUNTA(F47)</f>
        <v>0</v>
      </c>
      <c r="H47" s="216" t="str">
        <f>IF(G47=1," ","не заполнено")</f>
        <v>не заполнено</v>
      </c>
      <c r="L47" s="5" t="s">
        <v>155</v>
      </c>
      <c r="M47" s="58" t="s">
        <v>156</v>
      </c>
      <c r="O47" s="7">
        <v>1967</v>
      </c>
      <c r="Q47" s="62" t="s">
        <v>157</v>
      </c>
    </row>
    <row r="48" spans="2:15" ht="16.5" thickBot="1">
      <c r="B48" s="232"/>
      <c r="C48" s="69"/>
      <c r="D48" s="69"/>
      <c r="E48" s="69"/>
      <c r="F48" s="70"/>
      <c r="H48" s="219">
        <f>G12+G13+G14+G16+G17+G18+G19+G20+G21+G23+G24+G28+G29+G30+G31+G32+G33+G34+G35+G36+G37+G38+G39+G40+G46+G47</f>
        <v>0</v>
      </c>
      <c r="L48" s="5" t="s">
        <v>158</v>
      </c>
      <c r="M48" s="58" t="s">
        <v>159</v>
      </c>
      <c r="O48" s="7">
        <v>1968</v>
      </c>
    </row>
    <row r="49" spans="2:21" ht="16.5" thickBot="1">
      <c r="B49" s="238">
        <v>13</v>
      </c>
      <c r="C49" s="199" t="s">
        <v>160</v>
      </c>
      <c r="D49" s="321" t="s">
        <v>161</v>
      </c>
      <c r="E49" s="322"/>
      <c r="L49" s="5" t="s">
        <v>162</v>
      </c>
      <c r="M49" s="58" t="s">
        <v>163</v>
      </c>
      <c r="O49" s="7">
        <v>1969</v>
      </c>
      <c r="R49" s="71"/>
      <c r="S49" s="71"/>
      <c r="T49" s="72"/>
      <c r="U49" s="71"/>
    </row>
    <row r="50" spans="2:21" ht="64.5" thickBot="1">
      <c r="B50" s="239"/>
      <c r="C50" s="200" t="s">
        <v>164</v>
      </c>
      <c r="D50" s="201" t="s">
        <v>165</v>
      </c>
      <c r="E50" s="202" t="s">
        <v>166</v>
      </c>
      <c r="L50" s="5" t="s">
        <v>167</v>
      </c>
      <c r="M50" s="58" t="s">
        <v>168</v>
      </c>
      <c r="O50" s="7">
        <v>1970</v>
      </c>
      <c r="Q50" s="50" t="s">
        <v>169</v>
      </c>
      <c r="R50" s="71"/>
      <c r="S50" s="71"/>
      <c r="T50" s="71"/>
      <c r="U50" s="72"/>
    </row>
    <row r="51" spans="2:21" ht="16.5" thickBot="1">
      <c r="B51" s="229"/>
      <c r="C51" s="198" t="s">
        <v>170</v>
      </c>
      <c r="D51" s="196">
        <f>D52+D56+D66+D61+D62+D63+D64+D65</f>
        <v>0</v>
      </c>
      <c r="E51" s="197">
        <f>E52+E56+E66+E61+E62+E63+E64+E65</f>
        <v>0</v>
      </c>
      <c r="L51" s="5" t="s">
        <v>171</v>
      </c>
      <c r="M51" s="59" t="s">
        <v>172</v>
      </c>
      <c r="O51" s="7">
        <v>1971</v>
      </c>
      <c r="Q51" s="55" t="s">
        <v>173</v>
      </c>
      <c r="R51" s="71"/>
      <c r="S51" s="71"/>
      <c r="T51" s="71"/>
      <c r="U51" s="71"/>
    </row>
    <row r="52" spans="2:17" ht="15.75">
      <c r="B52" s="230">
        <v>13.1</v>
      </c>
      <c r="C52" s="35" t="s">
        <v>174</v>
      </c>
      <c r="D52" s="74">
        <f>D53+D54+D55</f>
        <v>0</v>
      </c>
      <c r="E52" s="75">
        <f>E53+E54+E55</f>
        <v>0</v>
      </c>
      <c r="L52" s="5" t="s">
        <v>175</v>
      </c>
      <c r="O52" s="7">
        <v>1972</v>
      </c>
      <c r="Q52" s="55" t="s">
        <v>176</v>
      </c>
    </row>
    <row r="53" spans="2:17" ht="16.5" thickBot="1">
      <c r="B53" s="230" t="s">
        <v>616</v>
      </c>
      <c r="C53" s="76" t="s">
        <v>177</v>
      </c>
      <c r="D53" s="77"/>
      <c r="E53" s="78"/>
      <c r="G53" s="17">
        <f>COUNTA(D53,E53)</f>
        <v>0</v>
      </c>
      <c r="H53" s="216" t="str">
        <f>IF(G53=2," ","не заполнено")</f>
        <v>не заполнено</v>
      </c>
      <c r="L53" s="5" t="s">
        <v>178</v>
      </c>
      <c r="O53" s="7">
        <v>1973</v>
      </c>
      <c r="Q53" s="55" t="s">
        <v>179</v>
      </c>
    </row>
    <row r="54" spans="2:17" ht="15.75">
      <c r="B54" s="230" t="s">
        <v>617</v>
      </c>
      <c r="C54" s="76" t="s">
        <v>180</v>
      </c>
      <c r="D54" s="77"/>
      <c r="E54" s="78"/>
      <c r="G54" s="17">
        <f>COUNTA(D54,E54)</f>
        <v>0</v>
      </c>
      <c r="H54" s="216" t="str">
        <f>IF(G54=2," ","не заполнено")</f>
        <v>не заполнено</v>
      </c>
      <c r="L54" s="5" t="s">
        <v>181</v>
      </c>
      <c r="M54" s="56" t="s">
        <v>182</v>
      </c>
      <c r="O54" s="7">
        <v>1974</v>
      </c>
      <c r="Q54" s="10" t="s">
        <v>183</v>
      </c>
    </row>
    <row r="55" spans="2:17" ht="16.5" thickBot="1">
      <c r="B55" s="240" t="s">
        <v>618</v>
      </c>
      <c r="C55" s="105" t="s">
        <v>184</v>
      </c>
      <c r="D55" s="106"/>
      <c r="E55" s="107"/>
      <c r="G55" s="17">
        <f>COUNTA(D55,E55)</f>
        <v>0</v>
      </c>
      <c r="H55" s="216" t="str">
        <f>IF(G55=2," ","не заполнено")</f>
        <v>не заполнено</v>
      </c>
      <c r="L55" s="5" t="s">
        <v>185</v>
      </c>
      <c r="M55" s="58" t="s">
        <v>186</v>
      </c>
      <c r="O55" s="7">
        <v>1975</v>
      </c>
      <c r="Q55" s="79" t="s">
        <v>187</v>
      </c>
    </row>
    <row r="56" spans="2:21" ht="16.5" thickBot="1">
      <c r="B56" s="229" t="s">
        <v>619</v>
      </c>
      <c r="C56" s="195" t="s">
        <v>188</v>
      </c>
      <c r="D56" s="196">
        <f>D57+D58+D59+D60</f>
        <v>0</v>
      </c>
      <c r="E56" s="197">
        <f>E57+E58+E59+E60</f>
        <v>0</v>
      </c>
      <c r="L56" s="5" t="s">
        <v>189</v>
      </c>
      <c r="M56" s="59" t="s">
        <v>190</v>
      </c>
      <c r="O56" s="7">
        <v>1976</v>
      </c>
      <c r="Q56" s="80" t="s">
        <v>191</v>
      </c>
      <c r="R56" s="81"/>
      <c r="S56" s="81"/>
      <c r="T56" s="81"/>
      <c r="U56" s="81"/>
    </row>
    <row r="57" spans="2:17" ht="16.5" thickBot="1">
      <c r="B57" s="230" t="s">
        <v>620</v>
      </c>
      <c r="C57" s="76" t="s">
        <v>177</v>
      </c>
      <c r="D57" s="77"/>
      <c r="E57" s="78"/>
      <c r="G57" s="17">
        <f>COUNTA(D57,E57)</f>
        <v>0</v>
      </c>
      <c r="H57" s="216" t="str">
        <f>IF(G57=2," ","не заполнено")</f>
        <v>не заполнено</v>
      </c>
      <c r="L57" s="5" t="s">
        <v>192</v>
      </c>
      <c r="O57" s="7">
        <v>1977</v>
      </c>
      <c r="Q57" s="55" t="s">
        <v>193</v>
      </c>
    </row>
    <row r="58" spans="2:17" ht="15.75">
      <c r="B58" s="230" t="s">
        <v>621</v>
      </c>
      <c r="C58" s="76" t="s">
        <v>194</v>
      </c>
      <c r="D58" s="77"/>
      <c r="E58" s="78"/>
      <c r="G58" s="17">
        <f>COUNTA(D58,E58)</f>
        <v>0</v>
      </c>
      <c r="H58" s="216" t="str">
        <f>IF(G58=2," ","не заполнено")</f>
        <v>не заполнено</v>
      </c>
      <c r="L58" s="5" t="s">
        <v>195</v>
      </c>
      <c r="M58" s="56" t="s">
        <v>196</v>
      </c>
      <c r="O58" s="7">
        <v>1978</v>
      </c>
      <c r="Q58" s="55" t="s">
        <v>197</v>
      </c>
    </row>
    <row r="59" spans="2:17" ht="15.75">
      <c r="B59" s="230" t="s">
        <v>622</v>
      </c>
      <c r="C59" s="76" t="s">
        <v>184</v>
      </c>
      <c r="D59" s="77"/>
      <c r="E59" s="78"/>
      <c r="G59" s="17">
        <f>COUNTA(D59,E59)</f>
        <v>0</v>
      </c>
      <c r="H59" s="216" t="str">
        <f>IF(G59=2," ","не заполнено")</f>
        <v>не заполнено</v>
      </c>
      <c r="L59" s="5" t="s">
        <v>198</v>
      </c>
      <c r="M59" s="58" t="s">
        <v>199</v>
      </c>
      <c r="O59" s="7">
        <v>1979</v>
      </c>
      <c r="Q59" s="55" t="s">
        <v>200</v>
      </c>
    </row>
    <row r="60" spans="2:17" ht="16.5" thickBot="1">
      <c r="B60" s="231" t="s">
        <v>623</v>
      </c>
      <c r="C60" s="85" t="s">
        <v>201</v>
      </c>
      <c r="D60" s="86"/>
      <c r="E60" s="87"/>
      <c r="G60" s="17">
        <f>COUNTA(D60,E60)</f>
        <v>0</v>
      </c>
      <c r="H60" s="216" t="str">
        <f>IF(G60=2," ","не заполнено")</f>
        <v>не заполнено</v>
      </c>
      <c r="L60" s="5" t="s">
        <v>202</v>
      </c>
      <c r="M60" s="59" t="s">
        <v>203</v>
      </c>
      <c r="O60" s="7">
        <v>1980</v>
      </c>
      <c r="Q60" s="55" t="s">
        <v>204</v>
      </c>
    </row>
    <row r="61" spans="2:17" ht="16.5" thickBot="1">
      <c r="B61" s="237" t="s">
        <v>624</v>
      </c>
      <c r="C61" s="193" t="s">
        <v>205</v>
      </c>
      <c r="D61" s="194"/>
      <c r="E61" s="323"/>
      <c r="G61" s="17">
        <f>COUNTA(D61)</f>
        <v>0</v>
      </c>
      <c r="H61" s="216" t="str">
        <f>IF(G61=1," ","не заполнено")</f>
        <v>не заполнено</v>
      </c>
      <c r="L61" s="5" t="s">
        <v>206</v>
      </c>
      <c r="O61" s="7">
        <v>1981</v>
      </c>
      <c r="Q61" s="82" t="s">
        <v>207</v>
      </c>
    </row>
    <row r="62" spans="2:15" ht="16.5" thickBot="1">
      <c r="B62" s="230" t="s">
        <v>625</v>
      </c>
      <c r="C62" s="35" t="s">
        <v>208</v>
      </c>
      <c r="D62" s="77"/>
      <c r="E62" s="323"/>
      <c r="G62" s="17">
        <f aca="true" t="shared" si="3" ref="G62:G70">COUNTA(D62)</f>
        <v>0</v>
      </c>
      <c r="H62" s="216" t="str">
        <f>IF(G62=1," ","не заполнено")</f>
        <v>не заполнено</v>
      </c>
      <c r="L62" s="5" t="s">
        <v>209</v>
      </c>
      <c r="O62" s="7">
        <v>1982</v>
      </c>
    </row>
    <row r="63" spans="2:17" ht="15.75">
      <c r="B63" s="230" t="s">
        <v>626</v>
      </c>
      <c r="C63" s="35" t="s">
        <v>210</v>
      </c>
      <c r="D63" s="77"/>
      <c r="E63" s="323"/>
      <c r="G63" s="17">
        <f t="shared" si="3"/>
        <v>0</v>
      </c>
      <c r="H63" s="216" t="str">
        <f>IF(G63=1," ","не заполнено")</f>
        <v>не заполнено</v>
      </c>
      <c r="L63" s="5" t="s">
        <v>211</v>
      </c>
      <c r="M63" s="83" t="s">
        <v>65</v>
      </c>
      <c r="O63" s="7">
        <v>1983</v>
      </c>
      <c r="Q63" s="4" t="s">
        <v>212</v>
      </c>
    </row>
    <row r="64" spans="2:17" ht="15.75">
      <c r="B64" s="230" t="s">
        <v>627</v>
      </c>
      <c r="C64" s="35" t="s">
        <v>213</v>
      </c>
      <c r="D64" s="77"/>
      <c r="E64" s="323"/>
      <c r="G64" s="17">
        <f t="shared" si="3"/>
        <v>0</v>
      </c>
      <c r="H64" s="216" t="str">
        <f>IF(G64=1," ","не заполнено")</f>
        <v>не заполнено</v>
      </c>
      <c r="L64" s="5" t="s">
        <v>214</v>
      </c>
      <c r="M64" s="45" t="s">
        <v>215</v>
      </c>
      <c r="O64" s="7">
        <v>1984</v>
      </c>
      <c r="Q64" s="8" t="s">
        <v>216</v>
      </c>
    </row>
    <row r="65" spans="2:17" ht="31.5">
      <c r="B65" s="230" t="s">
        <v>628</v>
      </c>
      <c r="C65" s="35" t="s">
        <v>217</v>
      </c>
      <c r="D65" s="77"/>
      <c r="E65" s="323"/>
      <c r="G65" s="17">
        <f t="shared" si="3"/>
        <v>0</v>
      </c>
      <c r="H65" s="216" t="str">
        <f>IF(G65=1," ","не заполнено")</f>
        <v>не заполнено</v>
      </c>
      <c r="L65" s="5" t="s">
        <v>218</v>
      </c>
      <c r="M65" s="45" t="s">
        <v>219</v>
      </c>
      <c r="O65" s="7">
        <v>1985</v>
      </c>
      <c r="Q65" s="8" t="s">
        <v>220</v>
      </c>
    </row>
    <row r="66" spans="2:17" ht="15.75">
      <c r="B66" s="230" t="s">
        <v>629</v>
      </c>
      <c r="C66" s="35" t="s">
        <v>221</v>
      </c>
      <c r="D66" s="74">
        <f>D67+D68+D69+D70</f>
        <v>0</v>
      </c>
      <c r="E66" s="323"/>
      <c r="L66" s="5" t="s">
        <v>222</v>
      </c>
      <c r="M66" s="45" t="s">
        <v>223</v>
      </c>
      <c r="O66" s="7">
        <v>1986</v>
      </c>
      <c r="Q66" s="8" t="s">
        <v>224</v>
      </c>
    </row>
    <row r="67" spans="2:17" ht="16.5" thickBot="1">
      <c r="B67" s="230" t="s">
        <v>630</v>
      </c>
      <c r="C67" s="76" t="s">
        <v>225</v>
      </c>
      <c r="D67" s="77"/>
      <c r="E67" s="323"/>
      <c r="G67" s="17">
        <f t="shared" si="3"/>
        <v>0</v>
      </c>
      <c r="H67" s="216" t="str">
        <f>IF(G67=1," ","не заполнено")</f>
        <v>не заполнено</v>
      </c>
      <c r="L67" s="5" t="s">
        <v>226</v>
      </c>
      <c r="M67" s="45" t="s">
        <v>227</v>
      </c>
      <c r="O67" s="7">
        <v>1987</v>
      </c>
      <c r="Q67" s="49" t="s">
        <v>228</v>
      </c>
    </row>
    <row r="68" spans="2:15" ht="16.5" thickBot="1">
      <c r="B68" s="230" t="s">
        <v>631</v>
      </c>
      <c r="C68" s="76" t="s">
        <v>229</v>
      </c>
      <c r="D68" s="77"/>
      <c r="E68" s="323"/>
      <c r="G68" s="17">
        <f t="shared" si="3"/>
        <v>0</v>
      </c>
      <c r="H68" s="216" t="str">
        <f>IF(G68=1," ","не заполнено")</f>
        <v>не заполнено</v>
      </c>
      <c r="L68" s="5" t="s">
        <v>230</v>
      </c>
      <c r="M68" s="45" t="s">
        <v>231</v>
      </c>
      <c r="O68" s="7">
        <v>1988</v>
      </c>
    </row>
    <row r="69" spans="2:17" ht="16.5" thickBot="1">
      <c r="B69" s="230" t="s">
        <v>632</v>
      </c>
      <c r="C69" s="76" t="s">
        <v>232</v>
      </c>
      <c r="D69" s="77"/>
      <c r="E69" s="323"/>
      <c r="G69" s="17">
        <f t="shared" si="3"/>
        <v>0</v>
      </c>
      <c r="H69" s="216" t="str">
        <f>IF(G69=1," ","не заполнено")</f>
        <v>не заполнено</v>
      </c>
      <c r="L69" s="5" t="s">
        <v>233</v>
      </c>
      <c r="M69" s="84" t="s">
        <v>234</v>
      </c>
      <c r="O69" s="7">
        <v>1989</v>
      </c>
      <c r="Q69" s="18" t="s">
        <v>65</v>
      </c>
    </row>
    <row r="70" spans="2:17" ht="32.25" thickBot="1">
      <c r="B70" s="231" t="s">
        <v>633</v>
      </c>
      <c r="C70" s="241" t="s">
        <v>235</v>
      </c>
      <c r="D70" s="86"/>
      <c r="E70" s="324"/>
      <c r="G70" s="17">
        <f t="shared" si="3"/>
        <v>0</v>
      </c>
      <c r="H70" s="216" t="str">
        <f>IF(G70=1," ","не заполнено")</f>
        <v>не заполнено</v>
      </c>
      <c r="L70" s="5" t="s">
        <v>236</v>
      </c>
      <c r="O70" s="7">
        <v>1990</v>
      </c>
      <c r="Q70" s="20" t="s">
        <v>237</v>
      </c>
    </row>
    <row r="71" spans="2:17" ht="15">
      <c r="B71" s="229" t="s">
        <v>634</v>
      </c>
      <c r="C71" s="88" t="s">
        <v>238</v>
      </c>
      <c r="D71" s="89"/>
      <c r="E71" s="90"/>
      <c r="L71" s="5" t="s">
        <v>239</v>
      </c>
      <c r="M71" s="83" t="s">
        <v>240</v>
      </c>
      <c r="O71" s="7">
        <v>1991</v>
      </c>
      <c r="Q71" s="20" t="s">
        <v>241</v>
      </c>
    </row>
    <row r="72" spans="2:17" ht="48">
      <c r="B72" s="230"/>
      <c r="C72" s="35" t="s">
        <v>164</v>
      </c>
      <c r="D72" s="91" t="s">
        <v>165</v>
      </c>
      <c r="E72" s="92" t="s">
        <v>166</v>
      </c>
      <c r="L72" s="5" t="s">
        <v>242</v>
      </c>
      <c r="M72" s="45" t="s">
        <v>243</v>
      </c>
      <c r="O72" s="7">
        <v>1992</v>
      </c>
      <c r="Q72" s="20" t="s">
        <v>244</v>
      </c>
    </row>
    <row r="73" spans="2:17" ht="15.75">
      <c r="B73" s="230"/>
      <c r="C73" s="73" t="s">
        <v>170</v>
      </c>
      <c r="D73" s="74">
        <f>D74+D80</f>
        <v>0</v>
      </c>
      <c r="E73" s="75">
        <f>E74+E80</f>
        <v>0</v>
      </c>
      <c r="L73" s="5" t="s">
        <v>245</v>
      </c>
      <c r="M73" s="45" t="s">
        <v>246</v>
      </c>
      <c r="O73" s="7">
        <v>1993</v>
      </c>
      <c r="Q73" s="20" t="s">
        <v>247</v>
      </c>
    </row>
    <row r="74" spans="2:17" ht="32.25" thickBot="1">
      <c r="B74" s="230" t="s">
        <v>635</v>
      </c>
      <c r="C74" s="242" t="s">
        <v>248</v>
      </c>
      <c r="D74" s="74">
        <f>D75+D76+D77+D78+D79</f>
        <v>0</v>
      </c>
      <c r="E74" s="75">
        <f>E75+E76+E77+E78+E79</f>
        <v>0</v>
      </c>
      <c r="L74" s="5" t="s">
        <v>249</v>
      </c>
      <c r="M74" s="93" t="s">
        <v>250</v>
      </c>
      <c r="O74" s="7">
        <v>1994</v>
      </c>
      <c r="Q74" s="20" t="s">
        <v>251</v>
      </c>
    </row>
    <row r="75" spans="2:17" ht="16.5" thickBot="1">
      <c r="B75" s="230" t="s">
        <v>636</v>
      </c>
      <c r="C75" s="76" t="s">
        <v>252</v>
      </c>
      <c r="D75" s="77"/>
      <c r="E75" s="78"/>
      <c r="G75" s="17">
        <f>COUNTA(D75,E75)</f>
        <v>0</v>
      </c>
      <c r="H75" s="216" t="str">
        <f>IF(G75=2," ","не заполнено")</f>
        <v>не заполнено</v>
      </c>
      <c r="L75" s="5" t="s">
        <v>253</v>
      </c>
      <c r="O75" s="7">
        <v>1995</v>
      </c>
      <c r="Q75" s="20" t="s">
        <v>254</v>
      </c>
    </row>
    <row r="76" spans="2:17" ht="15.75">
      <c r="B76" s="230" t="s">
        <v>637</v>
      </c>
      <c r="C76" s="76" t="s">
        <v>255</v>
      </c>
      <c r="D76" s="77"/>
      <c r="E76" s="78"/>
      <c r="G76" s="17">
        <f>COUNTA(D76,E76)</f>
        <v>0</v>
      </c>
      <c r="H76" s="216" t="str">
        <f>IF(G76=2," ","не заполнено")</f>
        <v>не заполнено</v>
      </c>
      <c r="L76" s="5" t="s">
        <v>256</v>
      </c>
      <c r="M76" s="83" t="s">
        <v>65</v>
      </c>
      <c r="O76" s="7">
        <v>1996</v>
      </c>
      <c r="Q76" s="20" t="s">
        <v>257</v>
      </c>
    </row>
    <row r="77" spans="2:17" ht="15.75">
      <c r="B77" s="230" t="s">
        <v>638</v>
      </c>
      <c r="C77" s="76" t="s">
        <v>258</v>
      </c>
      <c r="D77" s="77"/>
      <c r="E77" s="78"/>
      <c r="G77" s="17">
        <f>COUNTA(D77,E77)</f>
        <v>0</v>
      </c>
      <c r="H77" s="216" t="str">
        <f>IF(G77=2," ","не заполнено")</f>
        <v>не заполнено</v>
      </c>
      <c r="L77" s="5" t="s">
        <v>259</v>
      </c>
      <c r="M77" s="45" t="s">
        <v>260</v>
      </c>
      <c r="O77" s="7">
        <v>1997</v>
      </c>
      <c r="Q77" s="20" t="s">
        <v>261</v>
      </c>
    </row>
    <row r="78" spans="2:17" ht="16.5" thickBot="1">
      <c r="B78" s="230" t="s">
        <v>639</v>
      </c>
      <c r="C78" s="76" t="s">
        <v>262</v>
      </c>
      <c r="D78" s="77"/>
      <c r="E78" s="78"/>
      <c r="G78" s="17">
        <f>COUNTA(D78,E78)</f>
        <v>0</v>
      </c>
      <c r="H78" s="216" t="str">
        <f>IF(G78=2," ","не заполнено")</f>
        <v>не заполнено</v>
      </c>
      <c r="L78" s="94" t="s">
        <v>263</v>
      </c>
      <c r="M78" s="45" t="s">
        <v>264</v>
      </c>
      <c r="O78" s="7">
        <v>1998</v>
      </c>
      <c r="Q78" s="27" t="s">
        <v>234</v>
      </c>
    </row>
    <row r="79" spans="2:15" ht="16.5" thickBot="1">
      <c r="B79" s="230" t="s">
        <v>640</v>
      </c>
      <c r="C79" s="76" t="s">
        <v>265</v>
      </c>
      <c r="D79" s="77"/>
      <c r="E79" s="78"/>
      <c r="G79" s="17">
        <f>COUNTA(D79,E79)</f>
        <v>0</v>
      </c>
      <c r="H79" s="216" t="str">
        <f>IF(G79=2," ","не заполнено")</f>
        <v>не заполнено</v>
      </c>
      <c r="M79" s="52" t="s">
        <v>266</v>
      </c>
      <c r="O79" s="7">
        <v>1999</v>
      </c>
    </row>
    <row r="80" spans="2:17" ht="15.75">
      <c r="B80" s="230" t="s">
        <v>641</v>
      </c>
      <c r="C80" s="242" t="s">
        <v>267</v>
      </c>
      <c r="D80" s="74">
        <f>D81+D82+D83+D84+D85+D86+D87+D88</f>
        <v>0</v>
      </c>
      <c r="E80" s="75">
        <f>E81+E82+E83+E84+E85+E86+E87+E88</f>
        <v>0</v>
      </c>
      <c r="M80" s="52" t="s">
        <v>268</v>
      </c>
      <c r="O80" s="7">
        <v>2000</v>
      </c>
      <c r="Q80" s="4" t="s">
        <v>61</v>
      </c>
    </row>
    <row r="81" spans="2:17" ht="15.75">
      <c r="B81" s="230" t="s">
        <v>642</v>
      </c>
      <c r="C81" s="76" t="s">
        <v>269</v>
      </c>
      <c r="D81" s="77"/>
      <c r="E81" s="78"/>
      <c r="G81" s="17">
        <f aca="true" t="shared" si="4" ref="G81:G88">COUNTA(D81,E81)</f>
        <v>0</v>
      </c>
      <c r="H81" s="216" t="str">
        <f aca="true" t="shared" si="5" ref="H81:H88">IF(G81=2," ","не заполнено")</f>
        <v>не заполнено</v>
      </c>
      <c r="M81" s="52" t="s">
        <v>270</v>
      </c>
      <c r="O81" s="7">
        <v>2001</v>
      </c>
      <c r="Q81" s="8" t="s">
        <v>271</v>
      </c>
    </row>
    <row r="82" spans="2:17" ht="16.5" thickBot="1">
      <c r="B82" s="230" t="s">
        <v>643</v>
      </c>
      <c r="C82" s="76" t="s">
        <v>272</v>
      </c>
      <c r="D82" s="77"/>
      <c r="E82" s="78"/>
      <c r="G82" s="17">
        <f t="shared" si="4"/>
        <v>0</v>
      </c>
      <c r="H82" s="216" t="str">
        <f t="shared" si="5"/>
        <v>не заполнено</v>
      </c>
      <c r="M82" s="52" t="s">
        <v>273</v>
      </c>
      <c r="O82" s="7">
        <v>2002</v>
      </c>
      <c r="Q82" s="8" t="s">
        <v>274</v>
      </c>
    </row>
    <row r="83" spans="2:17" ht="16.5" thickBot="1">
      <c r="B83" s="230" t="s">
        <v>644</v>
      </c>
      <c r="C83" s="76" t="s">
        <v>275</v>
      </c>
      <c r="D83" s="77"/>
      <c r="E83" s="78"/>
      <c r="G83" s="17">
        <f t="shared" si="4"/>
        <v>0</v>
      </c>
      <c r="H83" s="216" t="str">
        <f t="shared" si="5"/>
        <v>не заполнено</v>
      </c>
      <c r="L83" s="95" t="s">
        <v>276</v>
      </c>
      <c r="M83" s="84" t="s">
        <v>234</v>
      </c>
      <c r="O83" s="7">
        <v>2003</v>
      </c>
      <c r="Q83" s="8" t="s">
        <v>277</v>
      </c>
    </row>
    <row r="84" spans="2:17" ht="16.5" thickBot="1">
      <c r="B84" s="230" t="s">
        <v>645</v>
      </c>
      <c r="C84" s="76" t="s">
        <v>278</v>
      </c>
      <c r="D84" s="77"/>
      <c r="E84" s="78"/>
      <c r="G84" s="17">
        <f t="shared" si="4"/>
        <v>0</v>
      </c>
      <c r="H84" s="216" t="str">
        <f t="shared" si="5"/>
        <v>не заполнено</v>
      </c>
      <c r="L84" s="96" t="s">
        <v>279</v>
      </c>
      <c r="N84" s="40" t="s">
        <v>280</v>
      </c>
      <c r="O84" s="7">
        <v>2004</v>
      </c>
      <c r="Q84" s="8" t="s">
        <v>281</v>
      </c>
    </row>
    <row r="85" spans="2:17" ht="16.5" thickBot="1">
      <c r="B85" s="230" t="s">
        <v>646</v>
      </c>
      <c r="C85" s="76" t="s">
        <v>282</v>
      </c>
      <c r="D85" s="77"/>
      <c r="E85" s="78"/>
      <c r="G85" s="17">
        <f t="shared" si="4"/>
        <v>0</v>
      </c>
      <c r="H85" s="216" t="str">
        <f t="shared" si="5"/>
        <v>не заполнено</v>
      </c>
      <c r="L85" s="96" t="s">
        <v>283</v>
      </c>
      <c r="M85" s="56" t="s">
        <v>284</v>
      </c>
      <c r="N85" s="97" t="s">
        <v>65</v>
      </c>
      <c r="O85" s="7">
        <v>2005</v>
      </c>
      <c r="Q85" s="49" t="s">
        <v>234</v>
      </c>
    </row>
    <row r="86" spans="2:15" ht="15.75">
      <c r="B86" s="230" t="s">
        <v>646</v>
      </c>
      <c r="C86" s="76" t="s">
        <v>285</v>
      </c>
      <c r="D86" s="77"/>
      <c r="E86" s="78"/>
      <c r="G86" s="17">
        <f t="shared" si="4"/>
        <v>0</v>
      </c>
      <c r="H86" s="216" t="str">
        <f t="shared" si="5"/>
        <v>не заполнено</v>
      </c>
      <c r="L86" s="96" t="s">
        <v>286</v>
      </c>
      <c r="M86" s="58" t="s">
        <v>287</v>
      </c>
      <c r="O86" s="7">
        <v>2006</v>
      </c>
    </row>
    <row r="87" spans="2:15" ht="26.25" thickBot="1">
      <c r="B87" s="230" t="s">
        <v>647</v>
      </c>
      <c r="C87" s="76" t="s">
        <v>288</v>
      </c>
      <c r="D87" s="77"/>
      <c r="E87" s="78"/>
      <c r="G87" s="17">
        <f t="shared" si="4"/>
        <v>0</v>
      </c>
      <c r="H87" s="216" t="str">
        <f t="shared" si="5"/>
        <v>не заполнено</v>
      </c>
      <c r="L87" s="96" t="s">
        <v>289</v>
      </c>
      <c r="M87" s="58" t="s">
        <v>290</v>
      </c>
      <c r="O87" s="7">
        <v>2007</v>
      </c>
    </row>
    <row r="88" spans="2:17" ht="48" thickBot="1">
      <c r="B88" s="231" t="s">
        <v>648</v>
      </c>
      <c r="C88" s="243" t="s">
        <v>291</v>
      </c>
      <c r="D88" s="86"/>
      <c r="E88" s="87"/>
      <c r="G88" s="17">
        <f t="shared" si="4"/>
        <v>0</v>
      </c>
      <c r="H88" s="216" t="str">
        <f t="shared" si="5"/>
        <v>не заполнено</v>
      </c>
      <c r="L88" s="96" t="s">
        <v>292</v>
      </c>
      <c r="M88" s="58" t="s">
        <v>293</v>
      </c>
      <c r="O88" s="7">
        <v>2008</v>
      </c>
      <c r="Q88" s="4" t="s">
        <v>294</v>
      </c>
    </row>
    <row r="89" spans="2:17" ht="15.75" thickBot="1">
      <c r="B89" s="229" t="s">
        <v>649</v>
      </c>
      <c r="C89" s="98" t="s">
        <v>295</v>
      </c>
      <c r="D89" s="89"/>
      <c r="E89" s="90"/>
      <c r="H89" s="219">
        <f>G53+G54+G55+G57+G58+G59+G60+G61+G62+G63+G64+G65+G67+G68+G69+G70+G75+G76+G77+G78+G79+G81+G82+G83+G84+G85+G86+G87+G88</f>
        <v>0</v>
      </c>
      <c r="L89" s="96" t="s">
        <v>296</v>
      </c>
      <c r="M89" s="59" t="s">
        <v>297</v>
      </c>
      <c r="O89" s="7">
        <v>2009</v>
      </c>
      <c r="Q89" s="8" t="s">
        <v>298</v>
      </c>
    </row>
    <row r="90" spans="2:17" ht="48.75" thickBot="1">
      <c r="B90" s="230"/>
      <c r="C90" s="35" t="s">
        <v>164</v>
      </c>
      <c r="D90" s="91" t="s">
        <v>165</v>
      </c>
      <c r="E90" s="92" t="s">
        <v>166</v>
      </c>
      <c r="L90" s="99" t="s">
        <v>299</v>
      </c>
      <c r="O90" s="7">
        <v>2010</v>
      </c>
      <c r="Q90" s="49" t="s">
        <v>300</v>
      </c>
    </row>
    <row r="91" spans="2:15" ht="16.5" thickBot="1">
      <c r="B91" s="230" t="s">
        <v>650</v>
      </c>
      <c r="C91" s="244" t="s">
        <v>301</v>
      </c>
      <c r="D91" s="74">
        <f>D92+D93+D94+D95+D96+D97+D98+D99+D100</f>
        <v>0</v>
      </c>
      <c r="E91" s="75">
        <f>E92+E93+E94+E95+E96+E97+E98+E99+E100</f>
        <v>0</v>
      </c>
      <c r="O91" s="7">
        <v>2011</v>
      </c>
    </row>
    <row r="92" spans="2:15" ht="15.75">
      <c r="B92" s="230" t="s">
        <v>651</v>
      </c>
      <c r="C92" s="76" t="s">
        <v>302</v>
      </c>
      <c r="D92" s="77"/>
      <c r="E92" s="78"/>
      <c r="G92" s="17">
        <f aca="true" t="shared" si="6" ref="G92:G100">COUNTA(D92,E92)</f>
        <v>0</v>
      </c>
      <c r="H92" s="216" t="str">
        <f aca="true" t="shared" si="7" ref="H92:H100">IF(G92=2," ","не заполнено")</f>
        <v>не заполнено</v>
      </c>
      <c r="L92" s="100" t="s">
        <v>303</v>
      </c>
      <c r="O92" s="7">
        <v>2012</v>
      </c>
    </row>
    <row r="93" spans="2:15" ht="16.5" thickBot="1">
      <c r="B93" s="230" t="s">
        <v>652</v>
      </c>
      <c r="C93" s="76" t="s">
        <v>304</v>
      </c>
      <c r="D93" s="77"/>
      <c r="E93" s="78"/>
      <c r="G93" s="17">
        <f t="shared" si="6"/>
        <v>0</v>
      </c>
      <c r="H93" s="216" t="str">
        <f t="shared" si="7"/>
        <v>не заполнено</v>
      </c>
      <c r="L93" s="10" t="s">
        <v>305</v>
      </c>
      <c r="O93" s="7">
        <v>2013</v>
      </c>
    </row>
    <row r="94" spans="2:15" ht="16.5" thickBot="1">
      <c r="B94" s="230" t="s">
        <v>653</v>
      </c>
      <c r="C94" s="76" t="s">
        <v>306</v>
      </c>
      <c r="D94" s="77"/>
      <c r="E94" s="78"/>
      <c r="G94" s="17">
        <f t="shared" si="6"/>
        <v>0</v>
      </c>
      <c r="H94" s="216" t="str">
        <f t="shared" si="7"/>
        <v>не заполнено</v>
      </c>
      <c r="L94" s="101" t="s">
        <v>307</v>
      </c>
      <c r="M94" s="4" t="s">
        <v>308</v>
      </c>
      <c r="O94" s="102">
        <v>2014</v>
      </c>
    </row>
    <row r="95" spans="2:15" ht="15.75">
      <c r="B95" s="230" t="s">
        <v>654</v>
      </c>
      <c r="C95" s="76" t="s">
        <v>309</v>
      </c>
      <c r="D95" s="77"/>
      <c r="E95" s="78"/>
      <c r="G95" s="17">
        <f t="shared" si="6"/>
        <v>0</v>
      </c>
      <c r="H95" s="216" t="str">
        <f t="shared" si="7"/>
        <v>не заполнено</v>
      </c>
      <c r="M95" s="8" t="s">
        <v>310</v>
      </c>
      <c r="O95" s="103"/>
    </row>
    <row r="96" spans="2:13" ht="16.5" thickBot="1">
      <c r="B96" s="230" t="s">
        <v>655</v>
      </c>
      <c r="C96" s="76" t="s">
        <v>311</v>
      </c>
      <c r="D96" s="77"/>
      <c r="E96" s="78"/>
      <c r="G96" s="17">
        <f t="shared" si="6"/>
        <v>0</v>
      </c>
      <c r="H96" s="216" t="str">
        <f t="shared" si="7"/>
        <v>не заполнено</v>
      </c>
      <c r="M96" s="9" t="s">
        <v>99</v>
      </c>
    </row>
    <row r="97" spans="2:8" ht="15.75">
      <c r="B97" s="230" t="s">
        <v>656</v>
      </c>
      <c r="C97" s="76" t="s">
        <v>312</v>
      </c>
      <c r="D97" s="77"/>
      <c r="E97" s="78"/>
      <c r="G97" s="17">
        <f t="shared" si="6"/>
        <v>0</v>
      </c>
      <c r="H97" s="216" t="str">
        <f t="shared" si="7"/>
        <v>не заполнено</v>
      </c>
    </row>
    <row r="98" spans="2:12" ht="25.5">
      <c r="B98" s="230" t="s">
        <v>657</v>
      </c>
      <c r="C98" s="76" t="s">
        <v>313</v>
      </c>
      <c r="D98" s="77"/>
      <c r="E98" s="78"/>
      <c r="G98" s="17">
        <f t="shared" si="6"/>
        <v>0</v>
      </c>
      <c r="H98" s="216" t="str">
        <f t="shared" si="7"/>
        <v>не заполнено</v>
      </c>
      <c r="L98" s="104" t="s">
        <v>314</v>
      </c>
    </row>
    <row r="99" spans="2:12" ht="15.75">
      <c r="B99" s="230" t="s">
        <v>658</v>
      </c>
      <c r="C99" s="76" t="s">
        <v>315</v>
      </c>
      <c r="D99" s="77"/>
      <c r="E99" s="78"/>
      <c r="G99" s="17">
        <f t="shared" si="6"/>
        <v>0</v>
      </c>
      <c r="H99" s="216" t="str">
        <f t="shared" si="7"/>
        <v>не заполнено</v>
      </c>
      <c r="L99" s="104" t="s">
        <v>316</v>
      </c>
    </row>
    <row r="100" spans="2:12" ht="48" thickBot="1">
      <c r="B100" s="231" t="s">
        <v>659</v>
      </c>
      <c r="C100" s="243" t="s">
        <v>317</v>
      </c>
      <c r="D100" s="86"/>
      <c r="E100" s="87"/>
      <c r="G100" s="17">
        <f t="shared" si="6"/>
        <v>0</v>
      </c>
      <c r="H100" s="216" t="str">
        <f t="shared" si="7"/>
        <v>не заполнено</v>
      </c>
      <c r="L100" s="104" t="s">
        <v>318</v>
      </c>
    </row>
    <row r="101" spans="2:13" ht="30" customHeight="1" hidden="1" thickBot="1">
      <c r="B101" s="229"/>
      <c r="C101" s="325" t="s">
        <v>319</v>
      </c>
      <c r="D101" s="325"/>
      <c r="E101" s="326"/>
      <c r="L101" s="104" t="s">
        <v>320</v>
      </c>
      <c r="M101" s="56" t="s">
        <v>812</v>
      </c>
    </row>
    <row r="102" spans="2:17" ht="89.25" hidden="1" thickBot="1">
      <c r="B102" s="230"/>
      <c r="C102" s="35" t="s">
        <v>164</v>
      </c>
      <c r="D102" s="91" t="s">
        <v>165</v>
      </c>
      <c r="E102" s="92" t="s">
        <v>166</v>
      </c>
      <c r="L102" s="104" t="s">
        <v>321</v>
      </c>
      <c r="M102" s="58" t="s">
        <v>813</v>
      </c>
      <c r="Q102" s="50" t="s">
        <v>322</v>
      </c>
    </row>
    <row r="103" spans="2:17" ht="16.5" hidden="1" thickBot="1">
      <c r="B103" s="230"/>
      <c r="C103" s="35" t="s">
        <v>323</v>
      </c>
      <c r="D103" s="74">
        <f>D104+D105+D106+D107+D108+D109+D110</f>
        <v>7</v>
      </c>
      <c r="E103" s="74">
        <f>E104+E105+E106+E107+E108+E109+E110</f>
        <v>7</v>
      </c>
      <c r="L103" s="104" t="s">
        <v>324</v>
      </c>
      <c r="M103" s="58" t="s">
        <v>814</v>
      </c>
      <c r="Q103" s="52" t="s">
        <v>325</v>
      </c>
    </row>
    <row r="104" spans="2:17" ht="16.5" hidden="1" thickBot="1">
      <c r="B104" s="230"/>
      <c r="C104" s="76" t="s">
        <v>326</v>
      </c>
      <c r="D104" s="77">
        <v>1</v>
      </c>
      <c r="E104" s="78">
        <v>1</v>
      </c>
      <c r="G104" s="17"/>
      <c r="H104" s="216"/>
      <c r="L104" s="104" t="s">
        <v>327</v>
      </c>
      <c r="M104" s="58" t="s">
        <v>328</v>
      </c>
      <c r="Q104" s="60" t="s">
        <v>329</v>
      </c>
    </row>
    <row r="105" spans="2:13" ht="16.5" hidden="1" thickBot="1">
      <c r="B105" s="230"/>
      <c r="C105" s="76" t="s">
        <v>330</v>
      </c>
      <c r="D105" s="77">
        <v>1</v>
      </c>
      <c r="E105" s="78">
        <v>1</v>
      </c>
      <c r="G105" s="17"/>
      <c r="H105" s="216"/>
      <c r="L105" s="104" t="s">
        <v>331</v>
      </c>
      <c r="M105" s="59" t="s">
        <v>172</v>
      </c>
    </row>
    <row r="106" spans="2:12" ht="16.5" hidden="1" thickBot="1">
      <c r="B106" s="230"/>
      <c r="C106" s="76" t="s">
        <v>332</v>
      </c>
      <c r="D106" s="77">
        <v>1</v>
      </c>
      <c r="E106" s="78">
        <v>1</v>
      </c>
      <c r="G106" s="17"/>
      <c r="H106" s="216"/>
      <c r="L106" s="104" t="s">
        <v>333</v>
      </c>
    </row>
    <row r="107" spans="2:12" ht="16.5" hidden="1" thickBot="1">
      <c r="B107" s="230"/>
      <c r="C107" s="76" t="s">
        <v>334</v>
      </c>
      <c r="D107" s="77">
        <v>1</v>
      </c>
      <c r="E107" s="78">
        <v>1</v>
      </c>
      <c r="G107" s="17"/>
      <c r="H107" s="216"/>
      <c r="L107" s="104" t="s">
        <v>335</v>
      </c>
    </row>
    <row r="108" spans="2:12" ht="16.5" hidden="1" thickBot="1">
      <c r="B108" s="230"/>
      <c r="C108" s="76" t="s">
        <v>336</v>
      </c>
      <c r="D108" s="77">
        <v>1</v>
      </c>
      <c r="E108" s="78">
        <v>1</v>
      </c>
      <c r="G108" s="17"/>
      <c r="H108" s="216"/>
      <c r="L108" s="104" t="s">
        <v>337</v>
      </c>
    </row>
    <row r="109" spans="2:12" ht="16.5" hidden="1" thickBot="1">
      <c r="B109" s="230"/>
      <c r="C109" s="76" t="s">
        <v>315</v>
      </c>
      <c r="D109" s="77">
        <v>1</v>
      </c>
      <c r="E109" s="78">
        <v>1</v>
      </c>
      <c r="G109" s="17"/>
      <c r="H109" s="216"/>
      <c r="L109" s="104" t="s">
        <v>338</v>
      </c>
    </row>
    <row r="110" spans="2:19" ht="48" hidden="1" thickBot="1">
      <c r="B110" s="240"/>
      <c r="C110" s="105" t="s">
        <v>339</v>
      </c>
      <c r="D110" s="106">
        <v>1</v>
      </c>
      <c r="E110" s="107">
        <v>1</v>
      </c>
      <c r="G110" s="17"/>
      <c r="H110" s="216"/>
      <c r="L110" s="104" t="s">
        <v>340</v>
      </c>
      <c r="M110" s="108" t="s">
        <v>341</v>
      </c>
      <c r="N110" s="109" t="s">
        <v>342</v>
      </c>
      <c r="O110" s="109" t="s">
        <v>343</v>
      </c>
      <c r="P110" s="109" t="s">
        <v>344</v>
      </c>
      <c r="Q110" s="109" t="s">
        <v>345</v>
      </c>
      <c r="R110" s="109" t="s">
        <v>346</v>
      </c>
      <c r="S110" s="110" t="s">
        <v>347</v>
      </c>
    </row>
    <row r="111" spans="2:12" ht="21" customHeight="1">
      <c r="B111" s="229" t="s">
        <v>660</v>
      </c>
      <c r="C111" s="327" t="s">
        <v>348</v>
      </c>
      <c r="D111" s="327"/>
      <c r="E111" s="328"/>
      <c r="L111" s="104" t="s">
        <v>349</v>
      </c>
    </row>
    <row r="112" spans="2:12" ht="36">
      <c r="B112" s="230"/>
      <c r="C112" s="35" t="s">
        <v>164</v>
      </c>
      <c r="D112" s="111" t="s">
        <v>350</v>
      </c>
      <c r="E112" s="205">
        <f>D113+D114+D115</f>
        <v>0</v>
      </c>
      <c r="L112" s="104" t="s">
        <v>351</v>
      </c>
    </row>
    <row r="113" spans="2:12" ht="21" customHeight="1" thickBot="1">
      <c r="B113" s="230" t="s">
        <v>661</v>
      </c>
      <c r="C113" s="35" t="s">
        <v>608</v>
      </c>
      <c r="D113" s="77"/>
      <c r="E113" s="329"/>
      <c r="F113" s="330"/>
      <c r="G113" s="17">
        <f aca="true" t="shared" si="8" ref="G113:G118">COUNTA(D113)</f>
        <v>0</v>
      </c>
      <c r="H113" s="216" t="str">
        <f aca="true" t="shared" si="9" ref="H113:H118">IF(G113=1," ","не заполнено")</f>
        <v>не заполнено</v>
      </c>
      <c r="L113" s="104" t="s">
        <v>352</v>
      </c>
    </row>
    <row r="114" spans="2:15" ht="15.75">
      <c r="B114" s="230" t="s">
        <v>662</v>
      </c>
      <c r="C114" s="203" t="s">
        <v>609</v>
      </c>
      <c r="D114" s="77"/>
      <c r="E114" s="329"/>
      <c r="F114" s="330"/>
      <c r="G114" s="17">
        <f t="shared" si="8"/>
        <v>0</v>
      </c>
      <c r="H114" s="216" t="str">
        <f t="shared" si="9"/>
        <v>не заполнено</v>
      </c>
      <c r="L114" s="104" t="s">
        <v>353</v>
      </c>
      <c r="M114" s="112" t="s">
        <v>354</v>
      </c>
      <c r="O114" t="s">
        <v>355</v>
      </c>
    </row>
    <row r="115" spans="2:15" ht="16.5" thickBot="1">
      <c r="B115" s="231" t="s">
        <v>663</v>
      </c>
      <c r="C115" s="204" t="s">
        <v>356</v>
      </c>
      <c r="D115" s="86"/>
      <c r="E115" s="331"/>
      <c r="F115" s="332"/>
      <c r="G115" s="17">
        <f t="shared" si="8"/>
        <v>0</v>
      </c>
      <c r="H115" s="216" t="str">
        <f t="shared" si="9"/>
        <v>не заполнено</v>
      </c>
      <c r="L115" s="104" t="s">
        <v>357</v>
      </c>
      <c r="M115" s="113" t="s">
        <v>358</v>
      </c>
      <c r="O115" t="s">
        <v>359</v>
      </c>
    </row>
    <row r="116" spans="2:15" ht="15.75">
      <c r="B116" s="237" t="s">
        <v>664</v>
      </c>
      <c r="C116" s="48" t="s">
        <v>360</v>
      </c>
      <c r="D116" s="333"/>
      <c r="E116" s="333"/>
      <c r="F116" s="334"/>
      <c r="G116" s="17">
        <f t="shared" si="8"/>
        <v>0</v>
      </c>
      <c r="H116" s="216" t="str">
        <f t="shared" si="9"/>
        <v>не заполнено</v>
      </c>
      <c r="L116" s="104" t="s">
        <v>361</v>
      </c>
      <c r="M116" s="113" t="s">
        <v>362</v>
      </c>
      <c r="O116" t="s">
        <v>363</v>
      </c>
    </row>
    <row r="117" spans="2:15" ht="16.5" thickBot="1">
      <c r="B117" s="230" t="s">
        <v>665</v>
      </c>
      <c r="C117" s="114" t="s">
        <v>364</v>
      </c>
      <c r="D117" s="335"/>
      <c r="E117" s="335"/>
      <c r="F117" s="336"/>
      <c r="G117" s="17">
        <f t="shared" si="8"/>
        <v>0</v>
      </c>
      <c r="H117" s="215" t="str">
        <f t="shared" si="9"/>
        <v>не заполнено</v>
      </c>
      <c r="L117" s="104" t="s">
        <v>365</v>
      </c>
      <c r="M117" s="115" t="s">
        <v>366</v>
      </c>
      <c r="O117" t="s">
        <v>367</v>
      </c>
    </row>
    <row r="118" spans="2:15" ht="16.5" thickBot="1">
      <c r="B118" s="240" t="s">
        <v>666</v>
      </c>
      <c r="C118" s="245" t="s">
        <v>368</v>
      </c>
      <c r="D118" s="337"/>
      <c r="E118" s="335"/>
      <c r="F118" s="336"/>
      <c r="G118" s="17">
        <f t="shared" si="8"/>
        <v>0</v>
      </c>
      <c r="H118" s="216" t="str">
        <f t="shared" si="9"/>
        <v>не заполнено</v>
      </c>
      <c r="L118" s="104" t="s">
        <v>369</v>
      </c>
      <c r="O118" t="s">
        <v>370</v>
      </c>
    </row>
    <row r="119" spans="2:15" ht="15.75">
      <c r="B119" s="229" t="s">
        <v>667</v>
      </c>
      <c r="C119" s="338" t="s">
        <v>371</v>
      </c>
      <c r="D119" s="339"/>
      <c r="L119" s="104" t="s">
        <v>372</v>
      </c>
      <c r="O119" t="s">
        <v>373</v>
      </c>
    </row>
    <row r="120" spans="2:15" ht="15.75">
      <c r="B120" s="230" t="s">
        <v>668</v>
      </c>
      <c r="C120" s="180" t="s">
        <v>374</v>
      </c>
      <c r="D120" s="190"/>
      <c r="G120" s="17">
        <f>COUNTA(D120)</f>
        <v>0</v>
      </c>
      <c r="H120" s="216" t="str">
        <f>IF(G120=1," ","не заполнено")</f>
        <v>не заполнено</v>
      </c>
      <c r="L120" s="104" t="s">
        <v>375</v>
      </c>
      <c r="O120" t="s">
        <v>376</v>
      </c>
    </row>
    <row r="121" spans="2:15" ht="15.75">
      <c r="B121" s="230" t="s">
        <v>669</v>
      </c>
      <c r="C121" s="180" t="s">
        <v>377</v>
      </c>
      <c r="D121" s="190"/>
      <c r="G121" s="17">
        <f>COUNTA(D121)</f>
        <v>0</v>
      </c>
      <c r="H121" s="216" t="str">
        <f>IF(G121=1," ","не заполнено")</f>
        <v>не заполнено</v>
      </c>
      <c r="L121" s="104" t="s">
        <v>378</v>
      </c>
      <c r="O121" t="s">
        <v>379</v>
      </c>
    </row>
    <row r="122" spans="2:15" ht="15.75">
      <c r="B122" s="230" t="s">
        <v>670</v>
      </c>
      <c r="C122" s="180" t="s">
        <v>380</v>
      </c>
      <c r="D122" s="190"/>
      <c r="G122" s="17">
        <f>COUNTA(D122)</f>
        <v>0</v>
      </c>
      <c r="H122" s="216" t="str">
        <f>IF(G122=1," ","не заполнено")</f>
        <v>не заполнено</v>
      </c>
      <c r="L122" s="104" t="s">
        <v>381</v>
      </c>
      <c r="O122" t="s">
        <v>382</v>
      </c>
    </row>
    <row r="123" spans="2:15" ht="16.5" thickBot="1">
      <c r="B123" s="231" t="s">
        <v>671</v>
      </c>
      <c r="C123" s="181" t="s">
        <v>172</v>
      </c>
      <c r="D123" s="65"/>
      <c r="G123" s="17">
        <f>COUNTA(D123)</f>
        <v>0</v>
      </c>
      <c r="H123" s="216" t="str">
        <f>IF(G123=1," ","не заполнено")</f>
        <v>не заполнено</v>
      </c>
      <c r="L123" s="104" t="s">
        <v>383</v>
      </c>
      <c r="O123" t="s">
        <v>384</v>
      </c>
    </row>
    <row r="124" spans="2:15" ht="25.5">
      <c r="B124" s="237" t="s">
        <v>672</v>
      </c>
      <c r="C124" s="319" t="s">
        <v>385</v>
      </c>
      <c r="D124" s="340"/>
      <c r="L124" s="104" t="s">
        <v>386</v>
      </c>
      <c r="O124" t="s">
        <v>369</v>
      </c>
    </row>
    <row r="125" spans="2:15" ht="15.75">
      <c r="B125" s="230" t="s">
        <v>673</v>
      </c>
      <c r="C125" s="76" t="s">
        <v>387</v>
      </c>
      <c r="D125" s="116"/>
      <c r="G125" s="17">
        <f>COUNTA(D125)</f>
        <v>0</v>
      </c>
      <c r="H125" s="216" t="str">
        <f>IF(G125=1," ","не заполнено")</f>
        <v>не заполнено</v>
      </c>
      <c r="L125" s="104" t="s">
        <v>388</v>
      </c>
      <c r="O125" t="s">
        <v>389</v>
      </c>
    </row>
    <row r="126" spans="2:15" ht="15.75">
      <c r="B126" s="230" t="s">
        <v>674</v>
      </c>
      <c r="C126" s="76" t="s">
        <v>390</v>
      </c>
      <c r="D126" s="116"/>
      <c r="G126" s="17">
        <f>COUNTA(D126)</f>
        <v>0</v>
      </c>
      <c r="H126" s="216" t="str">
        <f>IF(G126=1," ","не заполнено")</f>
        <v>не заполнено</v>
      </c>
      <c r="L126" s="104" t="s">
        <v>391</v>
      </c>
      <c r="O126" t="s">
        <v>392</v>
      </c>
    </row>
    <row r="127" spans="2:15" ht="15.75">
      <c r="B127" s="230" t="s">
        <v>675</v>
      </c>
      <c r="C127" s="76" t="s">
        <v>393</v>
      </c>
      <c r="D127" s="116"/>
      <c r="G127" s="17">
        <f>COUNTA(D127)</f>
        <v>0</v>
      </c>
      <c r="H127" s="216" t="str">
        <f>IF(G127=1," ","не заполнено")</f>
        <v>не заполнено</v>
      </c>
      <c r="L127" s="104" t="s">
        <v>394</v>
      </c>
      <c r="O127" t="s">
        <v>395</v>
      </c>
    </row>
    <row r="128" spans="2:15" ht="16.5" thickBot="1">
      <c r="B128" s="231" t="s">
        <v>676</v>
      </c>
      <c r="C128" s="85" t="s">
        <v>396</v>
      </c>
      <c r="D128" s="117"/>
      <c r="G128" s="17">
        <f>COUNTA(D128)</f>
        <v>0</v>
      </c>
      <c r="H128" s="216" t="str">
        <f>IF(G128=1," ","не заполнено")</f>
        <v>не заполнено</v>
      </c>
      <c r="O128" t="s">
        <v>397</v>
      </c>
    </row>
    <row r="129" spans="2:15" ht="15">
      <c r="B129" s="237" t="s">
        <v>677</v>
      </c>
      <c r="C129" s="118" t="s">
        <v>398</v>
      </c>
      <c r="D129" s="119"/>
      <c r="L129" s="120"/>
      <c r="O129" t="s">
        <v>399</v>
      </c>
    </row>
    <row r="130" spans="2:15" ht="15.75">
      <c r="B130" s="230" t="s">
        <v>678</v>
      </c>
      <c r="C130" s="76" t="s">
        <v>400</v>
      </c>
      <c r="D130" s="116"/>
      <c r="G130" s="17">
        <f>COUNTA(D130)</f>
        <v>0</v>
      </c>
      <c r="H130" s="216" t="str">
        <f>IF(G130=1," ","не заполнено")</f>
        <v>не заполнено</v>
      </c>
      <c r="L130" s="120"/>
      <c r="O130" t="s">
        <v>401</v>
      </c>
    </row>
    <row r="131" spans="2:15" ht="15.75">
      <c r="B131" s="230" t="s">
        <v>679</v>
      </c>
      <c r="C131" s="76" t="s">
        <v>402</v>
      </c>
      <c r="D131" s="116"/>
      <c r="G131" s="17">
        <f>COUNTA(D131)</f>
        <v>0</v>
      </c>
      <c r="H131" s="216" t="str">
        <f>IF(G131=1," ","не заполнено")</f>
        <v>не заполнено</v>
      </c>
      <c r="O131" t="s">
        <v>403</v>
      </c>
    </row>
    <row r="132" spans="2:15" ht="15.75">
      <c r="B132" s="230" t="s">
        <v>680</v>
      </c>
      <c r="C132" s="76" t="s">
        <v>404</v>
      </c>
      <c r="D132" s="116"/>
      <c r="G132" s="17">
        <f>COUNTA(D132)</f>
        <v>0</v>
      </c>
      <c r="H132" s="216" t="str">
        <f>IF(G132=1," ","не заполнено")</f>
        <v>не заполнено</v>
      </c>
      <c r="O132" t="s">
        <v>405</v>
      </c>
    </row>
    <row r="133" spans="2:15" ht="16.5" thickBot="1">
      <c r="B133" s="231" t="s">
        <v>681</v>
      </c>
      <c r="C133" s="85" t="s">
        <v>406</v>
      </c>
      <c r="D133" s="117"/>
      <c r="G133" s="17">
        <f>COUNTA(D133)</f>
        <v>0</v>
      </c>
      <c r="H133" s="216" t="str">
        <f>IF(G133=1," ","не заполнено")</f>
        <v>не заполнено</v>
      </c>
      <c r="O133" t="s">
        <v>407</v>
      </c>
    </row>
    <row r="134" spans="2:15" ht="15.75">
      <c r="B134" s="237" t="s">
        <v>682</v>
      </c>
      <c r="C134" s="341" t="s">
        <v>408</v>
      </c>
      <c r="D134" s="342"/>
      <c r="O134" t="s">
        <v>409</v>
      </c>
    </row>
    <row r="135" spans="2:15" ht="15.75">
      <c r="B135" s="230" t="s">
        <v>683</v>
      </c>
      <c r="C135" s="180" t="s">
        <v>410</v>
      </c>
      <c r="D135" s="190"/>
      <c r="G135" s="17">
        <f>COUNTA(D135)</f>
        <v>0</v>
      </c>
      <c r="H135" s="216" t="str">
        <f>IF(G135=1," ","не заполнено")</f>
        <v>не заполнено</v>
      </c>
      <c r="O135" t="s">
        <v>411</v>
      </c>
    </row>
    <row r="136" spans="2:15" ht="15.75">
      <c r="B136" s="230" t="s">
        <v>684</v>
      </c>
      <c r="C136" s="180" t="s">
        <v>412</v>
      </c>
      <c r="D136" s="190"/>
      <c r="G136" s="17"/>
      <c r="H136" s="216"/>
      <c r="L136" s="206" t="s">
        <v>61</v>
      </c>
      <c r="M136" s="206" t="s">
        <v>145</v>
      </c>
      <c r="O136" t="s">
        <v>413</v>
      </c>
    </row>
    <row r="137" spans="2:8" ht="15.75">
      <c r="B137" s="230" t="s">
        <v>685</v>
      </c>
      <c r="C137" s="180" t="s">
        <v>414</v>
      </c>
      <c r="D137" s="190"/>
      <c r="G137" s="17"/>
      <c r="H137" s="216"/>
    </row>
    <row r="138" spans="2:8" ht="15.75">
      <c r="B138" s="230" t="s">
        <v>686</v>
      </c>
      <c r="C138" s="180" t="s">
        <v>415</v>
      </c>
      <c r="D138" s="190"/>
      <c r="G138" s="17"/>
      <c r="H138" s="216"/>
    </row>
    <row r="139" spans="2:8" ht="15.75">
      <c r="B139" s="230" t="s">
        <v>687</v>
      </c>
      <c r="C139" s="180" t="s">
        <v>416</v>
      </c>
      <c r="D139" s="190"/>
      <c r="G139" s="17"/>
      <c r="H139" s="216"/>
    </row>
    <row r="140" spans="2:8" ht="15.75">
      <c r="B140" s="230" t="s">
        <v>688</v>
      </c>
      <c r="C140" s="180" t="s">
        <v>417</v>
      </c>
      <c r="D140" s="190"/>
      <c r="G140" s="17"/>
      <c r="H140" s="216"/>
    </row>
    <row r="141" spans="2:8" ht="15.75">
      <c r="B141" s="230" t="s">
        <v>689</v>
      </c>
      <c r="C141" s="180" t="s">
        <v>418</v>
      </c>
      <c r="D141" s="190"/>
      <c r="G141" s="17"/>
      <c r="H141" s="216"/>
    </row>
    <row r="142" spans="2:8" ht="15.75">
      <c r="B142" s="230" t="s">
        <v>690</v>
      </c>
      <c r="C142" s="180" t="s">
        <v>419</v>
      </c>
      <c r="D142" s="190"/>
      <c r="G142" s="17"/>
      <c r="H142" s="216"/>
    </row>
    <row r="143" spans="2:8" ht="15.75">
      <c r="B143" s="230" t="s">
        <v>691</v>
      </c>
      <c r="C143" s="180" t="s">
        <v>420</v>
      </c>
      <c r="D143" s="190"/>
      <c r="G143" s="17"/>
      <c r="H143" s="216"/>
    </row>
    <row r="144" spans="2:8" ht="15.75">
      <c r="B144" s="230" t="s">
        <v>692</v>
      </c>
      <c r="C144" s="180" t="s">
        <v>421</v>
      </c>
      <c r="D144" s="190"/>
      <c r="G144" s="17"/>
      <c r="H144" s="216"/>
    </row>
    <row r="145" spans="2:8" ht="15.75">
      <c r="B145" s="230" t="s">
        <v>693</v>
      </c>
      <c r="C145" s="180" t="s">
        <v>422</v>
      </c>
      <c r="D145" s="190"/>
      <c r="G145" s="17"/>
      <c r="H145" s="216"/>
    </row>
    <row r="146" spans="2:8" ht="16.5" thickBot="1">
      <c r="B146" s="231" t="s">
        <v>694</v>
      </c>
      <c r="C146" s="181" t="s">
        <v>423</v>
      </c>
      <c r="D146" s="190"/>
      <c r="G146" s="17"/>
      <c r="H146" s="216"/>
    </row>
    <row r="147" spans="2:8" ht="15.75">
      <c r="B147" s="237" t="s">
        <v>695</v>
      </c>
      <c r="C147" s="191" t="s">
        <v>424</v>
      </c>
      <c r="D147" s="190"/>
      <c r="G147" s="17">
        <f>COUNTA(D147)</f>
        <v>0</v>
      </c>
      <c r="H147" s="216" t="str">
        <f>IF(G147=1," ","не заполнено")</f>
        <v>не заполнено</v>
      </c>
    </row>
    <row r="148" spans="2:12" ht="16.5" thickBot="1">
      <c r="B148" s="231" t="s">
        <v>696</v>
      </c>
      <c r="C148" s="121" t="s">
        <v>425</v>
      </c>
      <c r="D148" s="190"/>
      <c r="G148" s="17">
        <f>COUNTA(D148)</f>
        <v>0</v>
      </c>
      <c r="H148" s="216" t="str">
        <f>IF(G148=1," ","не заполнено")</f>
        <v>не заполнено</v>
      </c>
      <c r="L148" s="62" t="s">
        <v>146</v>
      </c>
    </row>
    <row r="149" spans="2:12" ht="15.75">
      <c r="B149" s="237" t="s">
        <v>697</v>
      </c>
      <c r="C149" s="122" t="s">
        <v>426</v>
      </c>
      <c r="D149" s="343"/>
      <c r="E149" s="344"/>
      <c r="F149" s="345"/>
      <c r="G149" s="17">
        <f>COUNTA(D149)</f>
        <v>0</v>
      </c>
      <c r="H149" s="216" t="str">
        <f>IF(G149=1," ","не заполнено")</f>
        <v>не заполнено</v>
      </c>
      <c r="L149" s="66" t="s">
        <v>150</v>
      </c>
    </row>
    <row r="150" spans="2:12" ht="15.75">
      <c r="B150" s="230" t="s">
        <v>698</v>
      </c>
      <c r="C150" s="28" t="s">
        <v>427</v>
      </c>
      <c r="D150" s="335"/>
      <c r="E150" s="335"/>
      <c r="F150" s="336"/>
      <c r="G150" s="17"/>
      <c r="H150" s="216"/>
      <c r="L150" s="66" t="s">
        <v>153</v>
      </c>
    </row>
    <row r="151" spans="2:12" ht="15.75">
      <c r="B151" s="230" t="s">
        <v>699</v>
      </c>
      <c r="C151" s="123" t="s">
        <v>428</v>
      </c>
      <c r="D151" s="124"/>
      <c r="E151" s="189"/>
      <c r="F151" s="125"/>
      <c r="G151" s="17"/>
      <c r="H151" s="216"/>
      <c r="L151" s="62" t="s">
        <v>157</v>
      </c>
    </row>
    <row r="152" spans="2:8" ht="16.5" thickBot="1">
      <c r="B152" s="231" t="s">
        <v>700</v>
      </c>
      <c r="C152" s="126" t="s">
        <v>429</v>
      </c>
      <c r="D152" s="346"/>
      <c r="E152" s="346"/>
      <c r="F152" s="347"/>
      <c r="G152" s="17"/>
      <c r="H152" s="216"/>
    </row>
    <row r="153" spans="2:8" ht="30.75" customHeight="1" thickBot="1">
      <c r="B153" s="237" t="s">
        <v>701</v>
      </c>
      <c r="C153" s="348" t="s">
        <v>430</v>
      </c>
      <c r="D153" s="349"/>
      <c r="E153" s="350"/>
      <c r="F153" s="351"/>
      <c r="G153" s="17">
        <f>COUNTA(E153)</f>
        <v>0</v>
      </c>
      <c r="H153" s="216" t="str">
        <f>IF(G153=1," ","не заполнено")</f>
        <v>не заполнено</v>
      </c>
    </row>
    <row r="154" spans="2:6" ht="15">
      <c r="B154" s="230"/>
      <c r="C154" s="127" t="s">
        <v>431</v>
      </c>
      <c r="D154" s="125"/>
      <c r="E154" s="352"/>
      <c r="F154" s="353"/>
    </row>
    <row r="155" spans="2:8" ht="15.75">
      <c r="B155" s="230" t="s">
        <v>702</v>
      </c>
      <c r="C155" s="128" t="s">
        <v>432</v>
      </c>
      <c r="D155" s="129"/>
      <c r="E155" s="330"/>
      <c r="F155" s="354"/>
      <c r="G155" s="17">
        <f>COUNTA(D155:D162)</f>
        <v>0</v>
      </c>
      <c r="H155" s="318" t="str">
        <f>IF(G155&gt;0," ","не заполнено!  Должна быть заполнена хоть одна ячейка")</f>
        <v>не заполнено!  Должна быть заполнена хоть одна ячейка</v>
      </c>
    </row>
    <row r="156" spans="2:8" ht="15.75">
      <c r="B156" s="230" t="s">
        <v>703</v>
      </c>
      <c r="C156" s="128" t="s">
        <v>433</v>
      </c>
      <c r="D156" s="129"/>
      <c r="E156" s="330"/>
      <c r="F156" s="354"/>
      <c r="H156" s="318"/>
    </row>
    <row r="157" spans="2:8" ht="15.75">
      <c r="B157" s="230" t="s">
        <v>704</v>
      </c>
      <c r="C157" s="128" t="s">
        <v>434</v>
      </c>
      <c r="D157" s="129"/>
      <c r="E157" s="330"/>
      <c r="F157" s="354"/>
      <c r="H157" s="318"/>
    </row>
    <row r="158" spans="2:8" ht="15.75">
      <c r="B158" s="230" t="s">
        <v>705</v>
      </c>
      <c r="C158" s="128" t="s">
        <v>435</v>
      </c>
      <c r="D158" s="129"/>
      <c r="E158" s="330"/>
      <c r="F158" s="354"/>
      <c r="H158" s="318"/>
    </row>
    <row r="159" spans="2:8" ht="15.75">
      <c r="B159" s="230" t="s">
        <v>706</v>
      </c>
      <c r="C159" s="128" t="s">
        <v>436</v>
      </c>
      <c r="D159" s="129"/>
      <c r="E159" s="330"/>
      <c r="F159" s="354"/>
      <c r="H159" s="318"/>
    </row>
    <row r="160" spans="2:8" ht="15.75">
      <c r="B160" s="230" t="s">
        <v>707</v>
      </c>
      <c r="C160" s="128" t="s">
        <v>437</v>
      </c>
      <c r="D160" s="129"/>
      <c r="E160" s="330"/>
      <c r="F160" s="354"/>
      <c r="H160" s="318"/>
    </row>
    <row r="161" spans="2:8" ht="15.75">
      <c r="B161" s="230" t="s">
        <v>708</v>
      </c>
      <c r="C161" s="128" t="s">
        <v>438</v>
      </c>
      <c r="D161" s="129"/>
      <c r="E161" s="330"/>
      <c r="F161" s="354"/>
      <c r="H161" s="318"/>
    </row>
    <row r="162" spans="2:8" ht="16.5" thickBot="1">
      <c r="B162" s="240" t="s">
        <v>709</v>
      </c>
      <c r="C162" s="130" t="s">
        <v>439</v>
      </c>
      <c r="D162" s="129"/>
      <c r="E162" s="330"/>
      <c r="F162" s="354"/>
      <c r="H162" s="318"/>
    </row>
    <row r="163" spans="2:8" ht="15.75">
      <c r="B163" s="229" t="s">
        <v>710</v>
      </c>
      <c r="C163" s="131" t="s">
        <v>440</v>
      </c>
      <c r="D163" s="132"/>
      <c r="E163" s="355"/>
      <c r="F163" s="356"/>
      <c r="H163" s="220">
        <f>G92+G93+G94+G95+G96+G97+G98+G99+G100+G104+G105+G106+G107+G108+G109+G110+G113+G114+G115+G116+G117+G118+G120+G121+G122+G123+G125+G126+G127+G128+G130+G131+G132+G133+G135+G136+G137+G138+G139+G140+G141+G142+G143+G144+G145+G146+G147+G148+G149+G150+G151+G152+G153+G155</f>
        <v>0</v>
      </c>
    </row>
    <row r="164" spans="2:8" ht="15.75">
      <c r="B164" s="230" t="s">
        <v>711</v>
      </c>
      <c r="C164" s="76" t="s">
        <v>441</v>
      </c>
      <c r="D164" s="186"/>
      <c r="E164" s="357"/>
      <c r="F164" s="358"/>
      <c r="G164" s="17">
        <f>COUNTA(D164)</f>
        <v>0</v>
      </c>
      <c r="H164" s="216" t="str">
        <f>IF(G164=1," ","не заполнено")</f>
        <v>не заполнено</v>
      </c>
    </row>
    <row r="165" spans="2:8" ht="15.75">
      <c r="B165" s="230" t="s">
        <v>712</v>
      </c>
      <c r="C165" s="76" t="s">
        <v>442</v>
      </c>
      <c r="D165" s="186"/>
      <c r="E165" s="357"/>
      <c r="F165" s="358"/>
      <c r="G165" s="17">
        <f>COUNTA(D165)</f>
        <v>0</v>
      </c>
      <c r="H165" s="216" t="str">
        <f>IF(G165=1," ","не заполнено")</f>
        <v>не заполнено</v>
      </c>
    </row>
    <row r="166" spans="2:8" ht="15.75">
      <c r="B166" s="230" t="s">
        <v>713</v>
      </c>
      <c r="C166" s="76" t="s">
        <v>443</v>
      </c>
      <c r="D166" s="186"/>
      <c r="E166" s="357"/>
      <c r="F166" s="358"/>
      <c r="G166" s="17">
        <f>COUNTA(D166)</f>
        <v>0</v>
      </c>
      <c r="H166" s="216" t="str">
        <f>IF(G166=1," ","не заполнено")</f>
        <v>не заполнено</v>
      </c>
    </row>
    <row r="167" spans="2:8" ht="16.5" thickBot="1">
      <c r="B167" s="240" t="s">
        <v>714</v>
      </c>
      <c r="C167" s="105" t="s">
        <v>444</v>
      </c>
      <c r="D167" s="133"/>
      <c r="E167" s="359"/>
      <c r="F167" s="360"/>
      <c r="G167" s="17">
        <f>COUNTA(D167)</f>
        <v>0</v>
      </c>
      <c r="H167" s="216" t="str">
        <f>IF(G167=1," ","не заполнено")</f>
        <v>не заполнено</v>
      </c>
    </row>
    <row r="168" spans="2:8" ht="21" customHeight="1" thickBot="1">
      <c r="B168" s="239" t="s">
        <v>715</v>
      </c>
      <c r="C168" s="247" t="s">
        <v>445</v>
      </c>
      <c r="D168" s="248"/>
      <c r="E168" s="249"/>
      <c r="F168" s="250"/>
      <c r="G168" s="17">
        <f>COUNTA(F168)</f>
        <v>0</v>
      </c>
      <c r="H168" s="216" t="str">
        <f>IF(G168=1," ","не заполнено")</f>
        <v>не заполнено</v>
      </c>
    </row>
    <row r="169" spans="2:4" ht="48.75" customHeight="1" thickBot="1">
      <c r="B169" s="237" t="s">
        <v>716</v>
      </c>
      <c r="C169" s="246" t="s">
        <v>446</v>
      </c>
      <c r="D169" s="361" t="s">
        <v>447</v>
      </c>
    </row>
    <row r="170" spans="2:5" ht="16.5" thickBot="1">
      <c r="B170" s="230"/>
      <c r="C170" s="35" t="s">
        <v>448</v>
      </c>
      <c r="D170" s="362"/>
      <c r="E170" s="134">
        <f>D171+D172+D173+D174+D175+D176+D177+D178+D179+D180</f>
        <v>0</v>
      </c>
    </row>
    <row r="171" spans="2:8" ht="15.75">
      <c r="B171" s="230" t="s">
        <v>717</v>
      </c>
      <c r="C171" s="76" t="s">
        <v>449</v>
      </c>
      <c r="D171" s="135"/>
      <c r="G171" s="17">
        <f aca="true" t="shared" si="10" ref="G171:G179">COUNTA(D171)</f>
        <v>0</v>
      </c>
      <c r="H171" s="216" t="str">
        <f aca="true" t="shared" si="11" ref="H171:H179">IF(G171=1," ","не заполнено")</f>
        <v>не заполнено</v>
      </c>
    </row>
    <row r="172" spans="2:8" ht="15.75">
      <c r="B172" s="230" t="s">
        <v>718</v>
      </c>
      <c r="C172" s="76" t="s">
        <v>450</v>
      </c>
      <c r="D172" s="135"/>
      <c r="G172" s="17">
        <f t="shared" si="10"/>
        <v>0</v>
      </c>
      <c r="H172" s="216" t="str">
        <f t="shared" si="11"/>
        <v>не заполнено</v>
      </c>
    </row>
    <row r="173" spans="2:8" ht="15.75">
      <c r="B173" s="230" t="s">
        <v>719</v>
      </c>
      <c r="C173" s="76" t="s">
        <v>451</v>
      </c>
      <c r="D173" s="135"/>
      <c r="G173" s="17">
        <f t="shared" si="10"/>
        <v>0</v>
      </c>
      <c r="H173" s="216" t="str">
        <f t="shared" si="11"/>
        <v>не заполнено</v>
      </c>
    </row>
    <row r="174" spans="2:8" ht="15.75">
      <c r="B174" s="230" t="s">
        <v>720</v>
      </c>
      <c r="C174" s="76" t="s">
        <v>452</v>
      </c>
      <c r="D174" s="135"/>
      <c r="G174" s="17">
        <f t="shared" si="10"/>
        <v>0</v>
      </c>
      <c r="H174" s="216" t="str">
        <f t="shared" si="11"/>
        <v>не заполнено</v>
      </c>
    </row>
    <row r="175" spans="2:8" ht="15.75">
      <c r="B175" s="230" t="s">
        <v>721</v>
      </c>
      <c r="C175" s="76" t="s">
        <v>453</v>
      </c>
      <c r="D175" s="135"/>
      <c r="G175" s="17">
        <f t="shared" si="10"/>
        <v>0</v>
      </c>
      <c r="H175" s="216" t="str">
        <f t="shared" si="11"/>
        <v>не заполнено</v>
      </c>
    </row>
    <row r="176" spans="2:8" ht="15.75">
      <c r="B176" s="230" t="s">
        <v>722</v>
      </c>
      <c r="C176" s="76" t="s">
        <v>454</v>
      </c>
      <c r="D176" s="135"/>
      <c r="G176" s="17">
        <f t="shared" si="10"/>
        <v>0</v>
      </c>
      <c r="H176" s="216" t="str">
        <f t="shared" si="11"/>
        <v>не заполнено</v>
      </c>
    </row>
    <row r="177" spans="2:8" ht="15.75">
      <c r="B177" s="230" t="s">
        <v>723</v>
      </c>
      <c r="C177" s="76" t="s">
        <v>455</v>
      </c>
      <c r="D177" s="135"/>
      <c r="G177" s="17">
        <f t="shared" si="10"/>
        <v>0</v>
      </c>
      <c r="H177" s="216" t="str">
        <f t="shared" si="11"/>
        <v>не заполнено</v>
      </c>
    </row>
    <row r="178" spans="2:8" ht="15.75">
      <c r="B178" s="230" t="s">
        <v>724</v>
      </c>
      <c r="C178" s="76" t="s">
        <v>456</v>
      </c>
      <c r="D178" s="135"/>
      <c r="G178" s="17">
        <f t="shared" si="10"/>
        <v>0</v>
      </c>
      <c r="H178" s="216" t="str">
        <f t="shared" si="11"/>
        <v>не заполнено</v>
      </c>
    </row>
    <row r="179" spans="2:8" ht="15.75">
      <c r="B179" s="230" t="s">
        <v>725</v>
      </c>
      <c r="C179" s="76" t="s">
        <v>457</v>
      </c>
      <c r="D179" s="135"/>
      <c r="G179" s="17">
        <f t="shared" si="10"/>
        <v>0</v>
      </c>
      <c r="H179" s="216" t="str">
        <f t="shared" si="11"/>
        <v>не заполнено</v>
      </c>
    </row>
    <row r="180" spans="2:8" ht="6.75" customHeight="1" thickBot="1">
      <c r="B180" s="263"/>
      <c r="C180" s="264"/>
      <c r="D180" s="265"/>
      <c r="G180" s="17"/>
      <c r="H180" s="216"/>
    </row>
    <row r="181" spans="2:5" ht="15.75">
      <c r="B181" s="229" t="s">
        <v>726</v>
      </c>
      <c r="C181" s="363" t="s">
        <v>458</v>
      </c>
      <c r="D181" s="363"/>
      <c r="E181" s="364"/>
    </row>
    <row r="182" spans="2:5" ht="15.75">
      <c r="B182" s="230"/>
      <c r="C182" s="76" t="s">
        <v>459</v>
      </c>
      <c r="D182" s="365" t="s">
        <v>460</v>
      </c>
      <c r="E182" s="366"/>
    </row>
    <row r="183" spans="2:8" ht="15.75">
      <c r="B183" s="230" t="s">
        <v>727</v>
      </c>
      <c r="C183" s="76" t="s">
        <v>461</v>
      </c>
      <c r="D183" s="367"/>
      <c r="E183" s="368"/>
      <c r="G183" s="17">
        <f>COUNTA(D183)</f>
        <v>0</v>
      </c>
      <c r="H183" s="216" t="str">
        <f>IF(G183=1," ","не заполнено")</f>
        <v>не заполнено</v>
      </c>
    </row>
    <row r="184" spans="2:8" ht="15.75">
      <c r="B184" s="230" t="s">
        <v>728</v>
      </c>
      <c r="C184" s="76" t="s">
        <v>462</v>
      </c>
      <c r="D184" s="367"/>
      <c r="E184" s="368"/>
      <c r="G184" s="17">
        <f>COUNTA(D184)</f>
        <v>0</v>
      </c>
      <c r="H184" s="216" t="str">
        <f>IF(G184=1," ","не заполнено")</f>
        <v>не заполнено</v>
      </c>
    </row>
    <row r="185" spans="2:8" ht="16.5" thickBot="1">
      <c r="B185" s="231" t="s">
        <v>729</v>
      </c>
      <c r="C185" s="85" t="s">
        <v>463</v>
      </c>
      <c r="D185" s="369"/>
      <c r="E185" s="370"/>
      <c r="G185" s="17">
        <f>COUNTA(D185)</f>
        <v>0</v>
      </c>
      <c r="H185" s="216" t="str">
        <f>IF(G185=1," ","не заполнено")</f>
        <v>не заполнено</v>
      </c>
    </row>
    <row r="186" spans="2:8" ht="15.75">
      <c r="B186" s="237" t="s">
        <v>730</v>
      </c>
      <c r="C186" s="136" t="s">
        <v>610</v>
      </c>
      <c r="D186" s="371"/>
      <c r="E186" s="372"/>
      <c r="F186" s="373"/>
      <c r="G186" s="17">
        <f>COUNTA(D186)</f>
        <v>0</v>
      </c>
      <c r="H186" s="216" t="str">
        <f>IF(G186=1," ","не заполнено")</f>
        <v>не заполнено</v>
      </c>
    </row>
    <row r="187" spans="2:6" ht="15.75">
      <c r="B187" s="230" t="s">
        <v>731</v>
      </c>
      <c r="C187" s="137" t="s">
        <v>611</v>
      </c>
      <c r="D187" s="138"/>
      <c r="E187" s="138"/>
      <c r="F187" s="139"/>
    </row>
    <row r="188" spans="2:8" ht="15.75" thickBot="1">
      <c r="B188" s="240" t="s">
        <v>732</v>
      </c>
      <c r="C188" s="337"/>
      <c r="D188" s="337"/>
      <c r="E188" s="337"/>
      <c r="F188" s="208"/>
      <c r="G188" s="17">
        <f>COUNTA(C188)</f>
        <v>0</v>
      </c>
      <c r="H188" s="216" t="str">
        <f>IF(G188=1," ","не заполнено")</f>
        <v>не заполнено</v>
      </c>
    </row>
    <row r="189" spans="2:13" ht="15.75">
      <c r="B189" s="229" t="s">
        <v>733</v>
      </c>
      <c r="C189" s="374" t="s">
        <v>464</v>
      </c>
      <c r="D189" s="375"/>
      <c r="E189" s="376"/>
      <c r="F189" s="140"/>
      <c r="G189" s="17">
        <f>COUNTA(F189)</f>
        <v>0</v>
      </c>
      <c r="H189" s="216" t="str">
        <f>IF(G189=1," ","не заполнено")</f>
        <v>не заполнено</v>
      </c>
      <c r="L189" s="207" t="s">
        <v>61</v>
      </c>
      <c r="M189" s="207" t="s">
        <v>145</v>
      </c>
    </row>
    <row r="190" spans="2:8" ht="15.75">
      <c r="B190" s="230" t="s">
        <v>734</v>
      </c>
      <c r="C190" s="377" t="s">
        <v>465</v>
      </c>
      <c r="D190" s="377"/>
      <c r="E190" s="377"/>
      <c r="F190" s="141"/>
      <c r="G190" s="17"/>
      <c r="H190" s="216"/>
    </row>
    <row r="191" spans="2:8" ht="15.75">
      <c r="B191" s="230" t="s">
        <v>735</v>
      </c>
      <c r="C191" s="377" t="s">
        <v>466</v>
      </c>
      <c r="D191" s="377"/>
      <c r="E191" s="377"/>
      <c r="F191" s="141"/>
      <c r="G191" s="17"/>
      <c r="H191" s="216"/>
    </row>
    <row r="192" spans="2:8" ht="15.75">
      <c r="B192" s="230" t="s">
        <v>736</v>
      </c>
      <c r="C192" s="377" t="s">
        <v>467</v>
      </c>
      <c r="D192" s="377"/>
      <c r="E192" s="377"/>
      <c r="F192" s="141"/>
      <c r="G192" s="17"/>
      <c r="H192" s="216"/>
    </row>
    <row r="193" spans="2:8" ht="15.75">
      <c r="B193" s="230" t="s">
        <v>737</v>
      </c>
      <c r="C193" s="377" t="s">
        <v>468</v>
      </c>
      <c r="D193" s="377"/>
      <c r="E193" s="377"/>
      <c r="F193" s="141"/>
      <c r="G193" s="17"/>
      <c r="H193" s="216"/>
    </row>
    <row r="194" spans="2:8" ht="15.75">
      <c r="B194" s="230" t="s">
        <v>738</v>
      </c>
      <c r="C194" s="377" t="s">
        <v>469</v>
      </c>
      <c r="D194" s="377"/>
      <c r="E194" s="377"/>
      <c r="F194" s="141"/>
      <c r="G194" s="17"/>
      <c r="H194" s="216"/>
    </row>
    <row r="195" spans="2:8" ht="15.75">
      <c r="B195" s="230" t="s">
        <v>739</v>
      </c>
      <c r="C195" s="378" t="s">
        <v>470</v>
      </c>
      <c r="D195" s="378"/>
      <c r="E195" s="378"/>
      <c r="F195" s="141"/>
      <c r="G195" s="17">
        <f>COUNTA(F195)</f>
        <v>0</v>
      </c>
      <c r="H195" s="216" t="str">
        <f>IF(G195=1," ","не заполнено")</f>
        <v>не заполнено</v>
      </c>
    </row>
    <row r="196" spans="2:8" ht="15.75">
      <c r="B196" s="230" t="s">
        <v>740</v>
      </c>
      <c r="C196" s="379" t="s">
        <v>471</v>
      </c>
      <c r="D196" s="378"/>
      <c r="E196" s="378"/>
      <c r="F196" s="141"/>
      <c r="G196" s="17">
        <f>COUNTA(F196)</f>
        <v>0</v>
      </c>
      <c r="H196" s="216" t="str">
        <f>IF(G196=1," ","не заполнено")</f>
        <v>не заполнено</v>
      </c>
    </row>
    <row r="197" spans="2:6" ht="15.75">
      <c r="B197" s="230" t="s">
        <v>741</v>
      </c>
      <c r="C197" s="380" t="s">
        <v>472</v>
      </c>
      <c r="D197" s="381"/>
      <c r="E197" s="381"/>
      <c r="F197" s="382"/>
    </row>
    <row r="198" spans="2:8" ht="15">
      <c r="B198" s="230" t="s">
        <v>742</v>
      </c>
      <c r="C198" s="286"/>
      <c r="D198" s="286"/>
      <c r="E198" s="286"/>
      <c r="F198" s="287"/>
      <c r="G198" s="17">
        <f>COUNTA(C198)</f>
        <v>0</v>
      </c>
      <c r="H198" s="216" t="str">
        <f>IF(G198=1," ","не заполнено")</f>
        <v>не заполнено</v>
      </c>
    </row>
    <row r="199" spans="2:8" ht="15.75">
      <c r="B199" s="230" t="s">
        <v>743</v>
      </c>
      <c r="C199" s="379" t="s">
        <v>473</v>
      </c>
      <c r="D199" s="379"/>
      <c r="E199" s="379"/>
      <c r="F199" s="141"/>
      <c r="G199" s="17">
        <f>COUNTA(F199)</f>
        <v>0</v>
      </c>
      <c r="H199" s="216" t="str">
        <f>IF(G199=1," ","не заполнено")</f>
        <v>не заполнено</v>
      </c>
    </row>
    <row r="200" spans="2:8" ht="16.5" thickBot="1">
      <c r="B200" s="231" t="s">
        <v>744</v>
      </c>
      <c r="C200" s="320" t="s">
        <v>474</v>
      </c>
      <c r="D200" s="320"/>
      <c r="E200" s="320"/>
      <c r="F200" s="168"/>
      <c r="G200" s="17">
        <f>COUNTA(F200)</f>
        <v>0</v>
      </c>
      <c r="H200" s="216" t="str">
        <f>IF(G200=1," ","не заполнено")</f>
        <v>не заполнено</v>
      </c>
    </row>
    <row r="201" spans="2:8" ht="21" customHeight="1">
      <c r="B201" s="229" t="s">
        <v>745</v>
      </c>
      <c r="C201" s="363" t="s">
        <v>475</v>
      </c>
      <c r="D201" s="363"/>
      <c r="E201" s="363"/>
      <c r="F201" s="142"/>
      <c r="G201" s="17">
        <f>COUNTA(F201)</f>
        <v>0</v>
      </c>
      <c r="H201" s="216" t="str">
        <f>IF(G201=1," ","не заполнено")</f>
        <v>не заполнено</v>
      </c>
    </row>
    <row r="202" spans="2:8" ht="15.75">
      <c r="B202" s="230"/>
      <c r="C202" s="383" t="s">
        <v>746</v>
      </c>
      <c r="D202" s="383"/>
      <c r="E202" s="383"/>
      <c r="F202" s="384"/>
      <c r="H202" s="219">
        <f>G164+G165+G166+G167+G168+G171+G172+G173+G174+G175+G176+G177+G178+G179+G180+G183+G184+G185+G186+G188+G189+G190+G191+G192+G193+G194+G195+G196+G198+G199+G200+G201</f>
        <v>0</v>
      </c>
    </row>
    <row r="203" spans="2:6" ht="15.75">
      <c r="B203" s="230"/>
      <c r="C203" s="184" t="s">
        <v>476</v>
      </c>
      <c r="D203" s="184"/>
      <c r="E203" s="184" t="s">
        <v>477</v>
      </c>
      <c r="F203" s="205">
        <f>E204+E205+E206+E207+E208+E209+E210+E211</f>
        <v>0</v>
      </c>
    </row>
    <row r="204" spans="2:8" ht="15.75">
      <c r="B204" s="230" t="s">
        <v>747</v>
      </c>
      <c r="C204" s="76" t="s">
        <v>478</v>
      </c>
      <c r="D204" s="209"/>
      <c r="E204" s="143"/>
      <c r="F204" s="144"/>
      <c r="G204" s="17">
        <f>COUNTA(D204:E211)</f>
        <v>0</v>
      </c>
      <c r="H204" s="385" t="str">
        <f>IF(G204&gt;1," ","не заполнено!  Должна быть заполнена хоть одна пара ячеек")</f>
        <v>не заполнено!  Должна быть заполнена хоть одна пара ячеек</v>
      </c>
    </row>
    <row r="205" spans="2:8" ht="15.75">
      <c r="B205" s="230" t="s">
        <v>748</v>
      </c>
      <c r="C205" s="76" t="s">
        <v>479</v>
      </c>
      <c r="D205" s="129"/>
      <c r="E205" s="143"/>
      <c r="F205" s="144"/>
      <c r="H205" s="386"/>
    </row>
    <row r="206" spans="2:8" ht="15.75">
      <c r="B206" s="230" t="s">
        <v>749</v>
      </c>
      <c r="C206" s="76" t="s">
        <v>480</v>
      </c>
      <c r="D206" s="129"/>
      <c r="E206" s="143"/>
      <c r="F206" s="144"/>
      <c r="H206" s="386"/>
    </row>
    <row r="207" spans="2:8" ht="15.75">
      <c r="B207" s="230" t="s">
        <v>750</v>
      </c>
      <c r="C207" s="76" t="s">
        <v>481</v>
      </c>
      <c r="D207" s="129"/>
      <c r="E207" s="143"/>
      <c r="F207" s="144"/>
      <c r="H207" s="386"/>
    </row>
    <row r="208" spans="2:8" ht="15.75">
      <c r="B208" s="230" t="s">
        <v>751</v>
      </c>
      <c r="C208" s="76" t="s">
        <v>482</v>
      </c>
      <c r="D208" s="129"/>
      <c r="E208" s="143"/>
      <c r="F208" s="144"/>
      <c r="H208" s="386"/>
    </row>
    <row r="209" spans="2:8" ht="15.75">
      <c r="B209" s="230" t="s">
        <v>752</v>
      </c>
      <c r="C209" s="76" t="s">
        <v>483</v>
      </c>
      <c r="D209" s="129"/>
      <c r="E209" s="143"/>
      <c r="F209" s="144"/>
      <c r="H209" s="386"/>
    </row>
    <row r="210" spans="2:8" ht="15.75">
      <c r="B210" s="230" t="s">
        <v>753</v>
      </c>
      <c r="C210" s="76" t="s">
        <v>484</v>
      </c>
      <c r="D210" s="129"/>
      <c r="E210" s="143"/>
      <c r="F210" s="144"/>
      <c r="H210" s="386"/>
    </row>
    <row r="211" spans="2:8" ht="15.75">
      <c r="B211" s="230" t="s">
        <v>754</v>
      </c>
      <c r="C211" s="76" t="s">
        <v>234</v>
      </c>
      <c r="D211" s="129"/>
      <c r="E211" s="143"/>
      <c r="F211" s="144"/>
      <c r="H211" s="387"/>
    </row>
    <row r="212" spans="2:8" ht="16.5" thickBot="1">
      <c r="B212" s="231" t="s">
        <v>755</v>
      </c>
      <c r="C212" s="121" t="s">
        <v>485</v>
      </c>
      <c r="D212" s="145"/>
      <c r="E212" s="146"/>
      <c r="F212" s="147"/>
      <c r="G212" s="17">
        <f>COUNTA(E212)</f>
        <v>0</v>
      </c>
      <c r="H212" s="216" t="str">
        <f aca="true" t="shared" si="12" ref="H212:H230">IF(G212=1," ","не заполнено")</f>
        <v>не заполнено</v>
      </c>
    </row>
    <row r="213" spans="2:8" ht="16.5" thickBot="1">
      <c r="B213" s="239" t="s">
        <v>756</v>
      </c>
      <c r="C213" s="251" t="s">
        <v>486</v>
      </c>
      <c r="D213" s="308"/>
      <c r="E213" s="308"/>
      <c r="F213" s="309"/>
      <c r="G213" s="17">
        <f>COUNTA(D213)</f>
        <v>0</v>
      </c>
      <c r="H213" s="216" t="str">
        <f t="shared" si="12"/>
        <v>не заполнено</v>
      </c>
    </row>
    <row r="214" spans="2:8" ht="15.75">
      <c r="B214" s="229" t="s">
        <v>757</v>
      </c>
      <c r="C214" s="363" t="s">
        <v>487</v>
      </c>
      <c r="D214" s="363"/>
      <c r="E214" s="150"/>
      <c r="F214" s="90"/>
      <c r="G214" s="17">
        <f>COUNTA(E214)</f>
        <v>0</v>
      </c>
      <c r="H214" s="216" t="str">
        <f t="shared" si="12"/>
        <v>не заполнено</v>
      </c>
    </row>
    <row r="215" spans="2:8" ht="15.75">
      <c r="B215" s="230" t="s">
        <v>758</v>
      </c>
      <c r="C215" s="148" t="s">
        <v>488</v>
      </c>
      <c r="D215" s="286"/>
      <c r="E215" s="286"/>
      <c r="F215" s="287"/>
      <c r="G215" s="17">
        <f>COUNTA(D215)</f>
        <v>0</v>
      </c>
      <c r="H215" s="216" t="str">
        <f t="shared" si="12"/>
        <v>не заполнено</v>
      </c>
    </row>
    <row r="216" spans="2:8" ht="15.75">
      <c r="B216" s="230" t="s">
        <v>759</v>
      </c>
      <c r="C216" s="379" t="s">
        <v>489</v>
      </c>
      <c r="D216" s="379"/>
      <c r="E216" s="189"/>
      <c r="F216" s="125"/>
      <c r="G216" s="17">
        <f>COUNTA(E216)</f>
        <v>0</v>
      </c>
      <c r="H216" s="216" t="str">
        <f t="shared" si="12"/>
        <v>не заполнено</v>
      </c>
    </row>
    <row r="217" spans="2:8" ht="16.5" thickBot="1">
      <c r="B217" s="231" t="s">
        <v>760</v>
      </c>
      <c r="C217" s="185" t="s">
        <v>490</v>
      </c>
      <c r="D217" s="145"/>
      <c r="E217" s="145"/>
      <c r="F217" s="252"/>
      <c r="G217" s="17">
        <f>COUNTA(F217)</f>
        <v>0</v>
      </c>
      <c r="H217" s="216" t="str">
        <f t="shared" si="12"/>
        <v>не заполнено</v>
      </c>
    </row>
    <row r="218" spans="2:8" ht="31.5" customHeight="1">
      <c r="B218" s="237" t="s">
        <v>761</v>
      </c>
      <c r="C218" s="193" t="s">
        <v>491</v>
      </c>
      <c r="D218" s="388"/>
      <c r="E218" s="388"/>
      <c r="F218" s="389"/>
      <c r="G218" s="17">
        <f>COUNTA(D218)</f>
        <v>0</v>
      </c>
      <c r="H218" s="216" t="str">
        <f t="shared" si="12"/>
        <v>не заполнено</v>
      </c>
    </row>
    <row r="219" spans="2:8" ht="15.75">
      <c r="B219" s="230" t="s">
        <v>762</v>
      </c>
      <c r="C219" s="390" t="s">
        <v>492</v>
      </c>
      <c r="D219" s="390"/>
      <c r="E219" s="286"/>
      <c r="F219" s="287"/>
      <c r="G219" s="17">
        <f>COUNTA(E219)</f>
        <v>0</v>
      </c>
      <c r="H219" s="216" t="str">
        <f t="shared" si="12"/>
        <v>не заполнено</v>
      </c>
    </row>
    <row r="220" spans="2:8" ht="30" customHeight="1">
      <c r="B220" s="230" t="s">
        <v>763</v>
      </c>
      <c r="C220" s="391" t="s">
        <v>493</v>
      </c>
      <c r="D220" s="391"/>
      <c r="E220" s="391"/>
      <c r="F220" s="141"/>
      <c r="G220" s="17">
        <f>COUNTA(F220)</f>
        <v>0</v>
      </c>
      <c r="H220" s="216" t="str">
        <f t="shared" si="12"/>
        <v>не заполнено</v>
      </c>
    </row>
    <row r="221" spans="2:8" ht="30.75" customHeight="1" thickBot="1">
      <c r="B221" s="230" t="s">
        <v>764</v>
      </c>
      <c r="C221" s="149" t="s">
        <v>494</v>
      </c>
      <c r="D221" s="392"/>
      <c r="E221" s="392"/>
      <c r="F221" s="393"/>
      <c r="G221" s="17">
        <f>COUNTA(D221)</f>
        <v>0</v>
      </c>
      <c r="H221" s="216" t="str">
        <f t="shared" si="12"/>
        <v>не заполнено</v>
      </c>
    </row>
    <row r="222" spans="2:14" ht="15.75">
      <c r="B222" s="230" t="s">
        <v>765</v>
      </c>
      <c r="C222" s="394" t="s">
        <v>495</v>
      </c>
      <c r="D222" s="395" t="s">
        <v>496</v>
      </c>
      <c r="E222" s="395"/>
      <c r="F222" s="141"/>
      <c r="G222" s="17">
        <f aca="true" t="shared" si="13" ref="G222:G236">COUNTA(F222)</f>
        <v>0</v>
      </c>
      <c r="H222" s="216" t="str">
        <f t="shared" si="12"/>
        <v>не заполнено</v>
      </c>
      <c r="N222" s="83" t="s">
        <v>65</v>
      </c>
    </row>
    <row r="223" spans="2:14" ht="15.75">
      <c r="B223" s="230" t="s">
        <v>766</v>
      </c>
      <c r="C223" s="394"/>
      <c r="D223" s="395" t="s">
        <v>497</v>
      </c>
      <c r="E223" s="395"/>
      <c r="F223" s="141"/>
      <c r="G223" s="17">
        <f t="shared" si="13"/>
        <v>0</v>
      </c>
      <c r="H223" s="216" t="str">
        <f t="shared" si="12"/>
        <v>не заполнено</v>
      </c>
      <c r="N223" s="45" t="s">
        <v>260</v>
      </c>
    </row>
    <row r="224" spans="2:14" ht="15.75">
      <c r="B224" s="230" t="s">
        <v>767</v>
      </c>
      <c r="C224" s="394"/>
      <c r="D224" s="395" t="s">
        <v>498</v>
      </c>
      <c r="E224" s="395"/>
      <c r="F224" s="141"/>
      <c r="G224" s="17">
        <f t="shared" si="13"/>
        <v>0</v>
      </c>
      <c r="H224" s="216" t="str">
        <f t="shared" si="12"/>
        <v>не заполнено</v>
      </c>
      <c r="N224" s="45" t="s">
        <v>264</v>
      </c>
    </row>
    <row r="225" spans="2:14" ht="15.75">
      <c r="B225" s="230" t="s">
        <v>768</v>
      </c>
      <c r="C225" s="394"/>
      <c r="D225" s="395" t="s">
        <v>406</v>
      </c>
      <c r="E225" s="395"/>
      <c r="F225" s="141"/>
      <c r="G225" s="17">
        <f t="shared" si="13"/>
        <v>0</v>
      </c>
      <c r="H225" s="216" t="str">
        <f t="shared" si="12"/>
        <v>не заполнено</v>
      </c>
      <c r="N225" s="52" t="s">
        <v>266</v>
      </c>
    </row>
    <row r="226" spans="2:14" ht="15.75">
      <c r="B226" s="230" t="s">
        <v>769</v>
      </c>
      <c r="C226" s="394"/>
      <c r="D226" s="395" t="s">
        <v>499</v>
      </c>
      <c r="E226" s="395"/>
      <c r="F226" s="141"/>
      <c r="G226" s="17">
        <f t="shared" si="13"/>
        <v>0</v>
      </c>
      <c r="H226" s="216" t="str">
        <f t="shared" si="12"/>
        <v>не заполнено</v>
      </c>
      <c r="N226" s="52" t="s">
        <v>268</v>
      </c>
    </row>
    <row r="227" spans="2:14" ht="15.75">
      <c r="B227" s="230" t="s">
        <v>770</v>
      </c>
      <c r="C227" s="394"/>
      <c r="D227" s="395" t="s">
        <v>500</v>
      </c>
      <c r="E227" s="395"/>
      <c r="F227" s="141"/>
      <c r="G227" s="17">
        <f t="shared" si="13"/>
        <v>0</v>
      </c>
      <c r="H227" s="216" t="str">
        <f t="shared" si="12"/>
        <v>не заполнено</v>
      </c>
      <c r="N227" s="52" t="s">
        <v>270</v>
      </c>
    </row>
    <row r="228" spans="2:14" ht="15.75">
      <c r="B228" s="230" t="s">
        <v>771</v>
      </c>
      <c r="C228" s="394"/>
      <c r="D228" s="395" t="s">
        <v>501</v>
      </c>
      <c r="E228" s="395"/>
      <c r="F228" s="141"/>
      <c r="G228" s="17">
        <f t="shared" si="13"/>
        <v>0</v>
      </c>
      <c r="H228" s="216" t="str">
        <f t="shared" si="12"/>
        <v>не заполнено</v>
      </c>
      <c r="N228" s="52" t="s">
        <v>273</v>
      </c>
    </row>
    <row r="229" spans="2:14" ht="16.5" thickBot="1">
      <c r="B229" s="230" t="s">
        <v>772</v>
      </c>
      <c r="C229" s="394"/>
      <c r="D229" s="395" t="s">
        <v>172</v>
      </c>
      <c r="E229" s="395"/>
      <c r="F229" s="141"/>
      <c r="G229" s="17">
        <f t="shared" si="13"/>
        <v>0</v>
      </c>
      <c r="H229" s="216" t="str">
        <f t="shared" si="12"/>
        <v>не заполнено</v>
      </c>
      <c r="N229" s="84" t="s">
        <v>234</v>
      </c>
    </row>
    <row r="230" spans="2:21" ht="32.25" thickBot="1">
      <c r="B230" s="230" t="s">
        <v>775</v>
      </c>
      <c r="C230" s="253" t="s">
        <v>773</v>
      </c>
      <c r="D230" s="333"/>
      <c r="E230" s="333"/>
      <c r="F230" s="396"/>
      <c r="G230" s="17">
        <f>COUNTA(D230)</f>
        <v>0</v>
      </c>
      <c r="H230" s="216" t="str">
        <f t="shared" si="12"/>
        <v>не заполнено</v>
      </c>
      <c r="P230" s="151" t="s">
        <v>502</v>
      </c>
      <c r="Q230" s="152" t="s">
        <v>503</v>
      </c>
      <c r="R230" s="152" t="s">
        <v>504</v>
      </c>
      <c r="S230" s="152" t="s">
        <v>505</v>
      </c>
      <c r="T230" s="152" t="s">
        <v>506</v>
      </c>
      <c r="U230" s="153"/>
    </row>
    <row r="231" spans="2:17" ht="31.5" customHeight="1" hidden="1" thickBot="1">
      <c r="B231" s="230" t="s">
        <v>776</v>
      </c>
      <c r="C231" s="397"/>
      <c r="D231" s="397"/>
      <c r="E231" s="397"/>
      <c r="F231" s="141"/>
      <c r="G231" s="17"/>
      <c r="H231" s="216"/>
      <c r="P231" s="10"/>
      <c r="Q231"/>
    </row>
    <row r="232" spans="2:21" ht="31.5" customHeight="1" thickBot="1">
      <c r="B232" s="230" t="s">
        <v>777</v>
      </c>
      <c r="C232" s="397" t="s">
        <v>507</v>
      </c>
      <c r="D232" s="397"/>
      <c r="E232" s="397"/>
      <c r="F232" s="141"/>
      <c r="G232" s="17">
        <f t="shared" si="13"/>
        <v>0</v>
      </c>
      <c r="H232" s="216" t="str">
        <f aca="true" t="shared" si="14" ref="H232:H238">IF(G232=1," ","не заполнено")</f>
        <v>не заполнено</v>
      </c>
      <c r="P232" s="151" t="s">
        <v>508</v>
      </c>
      <c r="Q232" s="152" t="s">
        <v>509</v>
      </c>
      <c r="R232" s="152" t="s">
        <v>510</v>
      </c>
      <c r="S232" s="152" t="s">
        <v>511</v>
      </c>
      <c r="T232" s="152" t="s">
        <v>512</v>
      </c>
      <c r="U232" s="153"/>
    </row>
    <row r="233" spans="2:17" ht="31.5" customHeight="1" thickBot="1">
      <c r="B233" s="230" t="s">
        <v>778</v>
      </c>
      <c r="C233" s="398" t="s">
        <v>513</v>
      </c>
      <c r="D233" s="398"/>
      <c r="E233" s="398"/>
      <c r="F233" s="187"/>
      <c r="G233" s="17">
        <f t="shared" si="13"/>
        <v>0</v>
      </c>
      <c r="H233" s="216" t="str">
        <f t="shared" si="14"/>
        <v>не заполнено</v>
      </c>
      <c r="P233" s="10"/>
      <c r="Q233"/>
    </row>
    <row r="234" spans="2:21" ht="21" customHeight="1" thickBot="1">
      <c r="B234" s="231" t="s">
        <v>779</v>
      </c>
      <c r="C234" s="399" t="s">
        <v>514</v>
      </c>
      <c r="D234" s="400"/>
      <c r="E234" s="401"/>
      <c r="F234" s="154"/>
      <c r="G234" s="17">
        <f t="shared" si="13"/>
        <v>0</v>
      </c>
      <c r="H234" s="216" t="str">
        <f t="shared" si="14"/>
        <v>не заполнено</v>
      </c>
      <c r="P234" s="151" t="s">
        <v>515</v>
      </c>
      <c r="Q234" s="152" t="s">
        <v>516</v>
      </c>
      <c r="R234" s="152" t="s">
        <v>517</v>
      </c>
      <c r="S234" s="152" t="s">
        <v>518</v>
      </c>
      <c r="T234" s="152" t="s">
        <v>519</v>
      </c>
      <c r="U234" s="153"/>
    </row>
    <row r="235" spans="2:17" ht="16.5" thickBot="1">
      <c r="B235" s="234" t="s">
        <v>774</v>
      </c>
      <c r="C235" s="402" t="s">
        <v>520</v>
      </c>
      <c r="D235" s="402"/>
      <c r="E235" s="155"/>
      <c r="F235" s="182"/>
      <c r="G235" s="17">
        <f t="shared" si="13"/>
        <v>0</v>
      </c>
      <c r="H235" s="216" t="str">
        <f t="shared" si="14"/>
        <v>не заполнено</v>
      </c>
      <c r="N235" s="51" t="s">
        <v>61</v>
      </c>
      <c r="P235" s="10"/>
      <c r="Q235"/>
    </row>
    <row r="236" spans="2:21" ht="16.5" thickBot="1">
      <c r="B236" s="230" t="s">
        <v>780</v>
      </c>
      <c r="C236" s="403" t="s">
        <v>521</v>
      </c>
      <c r="D236" s="403"/>
      <c r="E236" s="156">
        <f>2013-F236</f>
        <v>2013</v>
      </c>
      <c r="F236" s="157"/>
      <c r="G236" s="17">
        <f t="shared" si="13"/>
        <v>0</v>
      </c>
      <c r="H236" s="216" t="str">
        <f t="shared" si="14"/>
        <v>не заполнено</v>
      </c>
      <c r="N236" s="53" t="s">
        <v>65</v>
      </c>
      <c r="P236" s="151" t="s">
        <v>522</v>
      </c>
      <c r="Q236" s="152" t="s">
        <v>523</v>
      </c>
      <c r="R236" s="152" t="s">
        <v>524</v>
      </c>
      <c r="S236" s="152" t="s">
        <v>525</v>
      </c>
      <c r="T236" s="152" t="s">
        <v>526</v>
      </c>
      <c r="U236" s="153"/>
    </row>
    <row r="237" spans="2:17" ht="16.5" thickBot="1">
      <c r="B237" s="230" t="s">
        <v>781</v>
      </c>
      <c r="C237" s="398" t="s">
        <v>527</v>
      </c>
      <c r="D237" s="404"/>
      <c r="E237" s="405"/>
      <c r="F237" s="406"/>
      <c r="G237" s="17">
        <f>COUNTA(E237)</f>
        <v>0</v>
      </c>
      <c r="H237" s="216" t="str">
        <f t="shared" si="14"/>
        <v>не заполнено</v>
      </c>
      <c r="P237" s="10"/>
      <c r="Q237"/>
    </row>
    <row r="238" spans="2:20" ht="16.5" thickBot="1">
      <c r="B238" s="230" t="s">
        <v>782</v>
      </c>
      <c r="C238" s="398" t="s">
        <v>528</v>
      </c>
      <c r="D238" s="398"/>
      <c r="E238" s="141"/>
      <c r="F238" s="322"/>
      <c r="G238" s="17">
        <f>COUNTA(E238)</f>
        <v>0</v>
      </c>
      <c r="H238" s="216" t="str">
        <f t="shared" si="14"/>
        <v>не заполнено</v>
      </c>
      <c r="P238" s="151" t="s">
        <v>522</v>
      </c>
      <c r="Q238" s="152" t="s">
        <v>529</v>
      </c>
      <c r="R238" s="152" t="s">
        <v>524</v>
      </c>
      <c r="S238" s="152" t="s">
        <v>525</v>
      </c>
      <c r="T238" s="153" t="s">
        <v>526</v>
      </c>
    </row>
    <row r="239" spans="2:8" ht="16.5" thickBot="1">
      <c r="B239" s="232" t="s">
        <v>783</v>
      </c>
      <c r="C239" s="408" t="s">
        <v>530</v>
      </c>
      <c r="D239" s="409"/>
      <c r="E239" s="158"/>
      <c r="F239" s="407"/>
      <c r="G239" s="17"/>
      <c r="H239" s="216"/>
    </row>
    <row r="240" spans="2:8" ht="15.75">
      <c r="B240" s="229" t="s">
        <v>784</v>
      </c>
      <c r="C240" s="402" t="s">
        <v>531</v>
      </c>
      <c r="D240" s="402"/>
      <c r="E240" s="402"/>
      <c r="F240" s="159"/>
      <c r="G240" s="17">
        <f>COUNTA(F240)</f>
        <v>0</v>
      </c>
      <c r="H240" s="216" t="str">
        <f aca="true" t="shared" si="15" ref="H240:H254">IF(G240=1," ","не заполнено")</f>
        <v>не заполнено</v>
      </c>
    </row>
    <row r="241" spans="2:8" ht="16.5" thickBot="1">
      <c r="B241" s="231" t="s">
        <v>785</v>
      </c>
      <c r="C241" s="410" t="s">
        <v>532</v>
      </c>
      <c r="D241" s="410"/>
      <c r="E241" s="410"/>
      <c r="F241" s="160"/>
      <c r="G241" s="17">
        <f>COUNTA(F241)</f>
        <v>0</v>
      </c>
      <c r="H241" s="216" t="str">
        <f t="shared" si="15"/>
        <v>не заполнено</v>
      </c>
    </row>
    <row r="242" spans="2:8" ht="21" customHeight="1">
      <c r="B242" s="229" t="s">
        <v>786</v>
      </c>
      <c r="C242" s="411" t="s">
        <v>533</v>
      </c>
      <c r="D242" s="411"/>
      <c r="E242" s="412"/>
      <c r="F242" s="413"/>
      <c r="G242" s="17">
        <f>COUNTA(E242)</f>
        <v>0</v>
      </c>
      <c r="H242" s="216" t="str">
        <f t="shared" si="15"/>
        <v>не заполнено</v>
      </c>
    </row>
    <row r="243" spans="2:8" ht="21" customHeight="1">
      <c r="B243" s="230" t="s">
        <v>787</v>
      </c>
      <c r="C243" s="377" t="s">
        <v>534</v>
      </c>
      <c r="D243" s="377"/>
      <c r="E243" s="377"/>
      <c r="F243" s="161"/>
      <c r="G243" s="17">
        <f aca="true" t="shared" si="16" ref="G243:G254">COUNTA(F243)</f>
        <v>0</v>
      </c>
      <c r="H243" s="216" t="str">
        <f t="shared" si="15"/>
        <v>не заполнено</v>
      </c>
    </row>
    <row r="244" spans="2:8" ht="21" customHeight="1">
      <c r="B244" s="230" t="s">
        <v>788</v>
      </c>
      <c r="C244" s="377" t="s">
        <v>535</v>
      </c>
      <c r="D244" s="377"/>
      <c r="E244" s="377"/>
      <c r="F244" s="187"/>
      <c r="G244" s="17">
        <f t="shared" si="16"/>
        <v>0</v>
      </c>
      <c r="H244" s="216" t="str">
        <f t="shared" si="15"/>
        <v>не заполнено</v>
      </c>
    </row>
    <row r="245" spans="2:8" ht="21" customHeight="1">
      <c r="B245" s="230" t="s">
        <v>789</v>
      </c>
      <c r="C245" s="377" t="s">
        <v>536</v>
      </c>
      <c r="D245" s="377"/>
      <c r="E245" s="377"/>
      <c r="F245" s="187"/>
      <c r="G245" s="17">
        <f t="shared" si="16"/>
        <v>0</v>
      </c>
      <c r="H245" s="216" t="str">
        <f t="shared" si="15"/>
        <v>не заполнено</v>
      </c>
    </row>
    <row r="246" spans="2:8" ht="21" customHeight="1">
      <c r="B246" s="230" t="s">
        <v>790</v>
      </c>
      <c r="C246" s="377" t="s">
        <v>537</v>
      </c>
      <c r="D246" s="414"/>
      <c r="E246" s="414"/>
      <c r="F246" s="141"/>
      <c r="G246" s="17">
        <f t="shared" si="16"/>
        <v>0</v>
      </c>
      <c r="H246" s="216" t="str">
        <f t="shared" si="15"/>
        <v>не заполнено</v>
      </c>
    </row>
    <row r="247" spans="2:8" ht="30.75" customHeight="1" thickBot="1">
      <c r="B247" s="231" t="s">
        <v>791</v>
      </c>
      <c r="C247" s="415" t="s">
        <v>538</v>
      </c>
      <c r="D247" s="415"/>
      <c r="E247" s="415"/>
      <c r="F247" s="188"/>
      <c r="G247" s="17">
        <f t="shared" si="16"/>
        <v>0</v>
      </c>
      <c r="H247" s="216" t="str">
        <f t="shared" si="15"/>
        <v>не заполнено</v>
      </c>
    </row>
    <row r="248" spans="2:8" ht="32.25" customHeight="1" thickBot="1">
      <c r="B248" s="238" t="s">
        <v>792</v>
      </c>
      <c r="C248" s="416" t="s">
        <v>539</v>
      </c>
      <c r="D248" s="416"/>
      <c r="E248" s="416"/>
      <c r="F248" s="162"/>
      <c r="G248" s="17">
        <f t="shared" si="16"/>
        <v>0</v>
      </c>
      <c r="H248" s="216" t="str">
        <f t="shared" si="15"/>
        <v>не заполнено</v>
      </c>
    </row>
    <row r="249" spans="2:8" ht="15">
      <c r="B249" s="229" t="s">
        <v>793</v>
      </c>
      <c r="C249" s="417" t="s">
        <v>540</v>
      </c>
      <c r="D249" s="420" t="s">
        <v>541</v>
      </c>
      <c r="E249" s="420"/>
      <c r="F249" s="159"/>
      <c r="G249" s="17">
        <f t="shared" si="16"/>
        <v>0</v>
      </c>
      <c r="H249" s="216" t="str">
        <f t="shared" si="15"/>
        <v>не заполнено</v>
      </c>
    </row>
    <row r="250" spans="2:8" ht="15">
      <c r="B250" s="230" t="s">
        <v>794</v>
      </c>
      <c r="C250" s="418"/>
      <c r="D250" s="421" t="s">
        <v>542</v>
      </c>
      <c r="E250" s="421"/>
      <c r="F250" s="187"/>
      <c r="G250" s="17">
        <f t="shared" si="16"/>
        <v>0</v>
      </c>
      <c r="H250" s="216" t="str">
        <f t="shared" si="15"/>
        <v>не заполнено</v>
      </c>
    </row>
    <row r="251" spans="2:8" ht="15">
      <c r="B251" s="230" t="s">
        <v>795</v>
      </c>
      <c r="C251" s="418"/>
      <c r="D251" s="421" t="s">
        <v>543</v>
      </c>
      <c r="E251" s="421"/>
      <c r="F251" s="187"/>
      <c r="G251" s="17">
        <f t="shared" si="16"/>
        <v>0</v>
      </c>
      <c r="H251" s="216" t="str">
        <f t="shared" si="15"/>
        <v>не заполнено</v>
      </c>
    </row>
    <row r="252" spans="2:8" ht="15">
      <c r="B252" s="230" t="s">
        <v>796</v>
      </c>
      <c r="C252" s="418"/>
      <c r="D252" s="421" t="s">
        <v>544</v>
      </c>
      <c r="E252" s="421"/>
      <c r="F252" s="187"/>
      <c r="G252" s="17">
        <f t="shared" si="16"/>
        <v>0</v>
      </c>
      <c r="H252" s="216" t="str">
        <f t="shared" si="15"/>
        <v>не заполнено</v>
      </c>
    </row>
    <row r="253" spans="2:8" ht="15.75" thickBot="1">
      <c r="B253" s="240" t="s">
        <v>797</v>
      </c>
      <c r="C253" s="419"/>
      <c r="D253" s="422" t="s">
        <v>545</v>
      </c>
      <c r="E253" s="422"/>
      <c r="F253" s="163"/>
      <c r="G253" s="17">
        <f t="shared" si="16"/>
        <v>0</v>
      </c>
      <c r="H253" s="216" t="str">
        <f t="shared" si="15"/>
        <v>не заполнено</v>
      </c>
    </row>
    <row r="254" spans="2:15" ht="15.75">
      <c r="B254" s="229" t="s">
        <v>798</v>
      </c>
      <c r="C254" s="363" t="s">
        <v>546</v>
      </c>
      <c r="D254" s="363"/>
      <c r="E254" s="363"/>
      <c r="F254" s="141"/>
      <c r="G254" s="17">
        <f t="shared" si="16"/>
        <v>0</v>
      </c>
      <c r="H254" s="216" t="str">
        <f t="shared" si="15"/>
        <v>не заполнено</v>
      </c>
      <c r="N254" s="210" t="s">
        <v>61</v>
      </c>
      <c r="O254" s="210" t="s">
        <v>65</v>
      </c>
    </row>
    <row r="255" spans="2:8" ht="15.75">
      <c r="B255" s="230" t="s">
        <v>799</v>
      </c>
      <c r="C255" s="423" t="s">
        <v>547</v>
      </c>
      <c r="D255" s="423"/>
      <c r="E255" s="423"/>
      <c r="F255" s="116"/>
      <c r="G255" s="17"/>
      <c r="H255" s="216"/>
    </row>
    <row r="256" spans="2:8" ht="15.75" customHeight="1">
      <c r="B256" s="230" t="s">
        <v>800</v>
      </c>
      <c r="C256" s="398" t="s">
        <v>548</v>
      </c>
      <c r="D256" s="398"/>
      <c r="E256" s="398"/>
      <c r="F256" s="116"/>
      <c r="G256" s="17"/>
      <c r="H256" s="216"/>
    </row>
    <row r="257" spans="2:8" ht="16.5" thickBot="1">
      <c r="B257" s="231" t="s">
        <v>801</v>
      </c>
      <c r="C257" s="424" t="s">
        <v>549</v>
      </c>
      <c r="D257" s="424"/>
      <c r="E257" s="424"/>
      <c r="F257" s="141"/>
      <c r="G257" s="17"/>
      <c r="H257" s="216"/>
    </row>
    <row r="258" spans="2:8" ht="15.75">
      <c r="B258" s="229" t="s">
        <v>802</v>
      </c>
      <c r="C258" s="164" t="s">
        <v>550</v>
      </c>
      <c r="D258" s="425"/>
      <c r="E258" s="425"/>
      <c r="F258" s="426"/>
      <c r="G258" s="17">
        <f>COUNTA(D258)</f>
        <v>0</v>
      </c>
      <c r="H258" s="216" t="str">
        <f>IF(G258=1," ","не заполнено")</f>
        <v>не заполнено</v>
      </c>
    </row>
    <row r="259" spans="2:8" ht="15">
      <c r="B259" s="230" t="s">
        <v>803</v>
      </c>
      <c r="C259" s="427" t="s">
        <v>551</v>
      </c>
      <c r="D259" s="429" t="s">
        <v>612</v>
      </c>
      <c r="E259" s="430"/>
      <c r="F259" s="165"/>
      <c r="G259" s="17"/>
      <c r="H259" s="318"/>
    </row>
    <row r="260" spans="2:8" ht="15.75">
      <c r="B260" s="230" t="s">
        <v>804</v>
      </c>
      <c r="C260" s="427"/>
      <c r="D260" s="427" t="s">
        <v>552</v>
      </c>
      <c r="E260" s="427"/>
      <c r="F260" s="165"/>
      <c r="G260" s="17"/>
      <c r="H260" s="318"/>
    </row>
    <row r="261" spans="2:8" ht="15" customHeight="1">
      <c r="B261" s="230" t="s">
        <v>805</v>
      </c>
      <c r="C261" s="427"/>
      <c r="D261" s="427" t="s">
        <v>553</v>
      </c>
      <c r="E261" s="427"/>
      <c r="F261" s="165"/>
      <c r="H261" s="318"/>
    </row>
    <row r="262" spans="2:8" ht="15.75" customHeight="1">
      <c r="B262" s="230" t="s">
        <v>806</v>
      </c>
      <c r="C262" s="427"/>
      <c r="D262" s="427" t="s">
        <v>554</v>
      </c>
      <c r="E262" s="427"/>
      <c r="F262" s="165"/>
      <c r="H262" s="318"/>
    </row>
    <row r="263" spans="2:8" ht="27" customHeight="1">
      <c r="B263" s="230" t="s">
        <v>807</v>
      </c>
      <c r="C263" s="427"/>
      <c r="D263" s="431" t="s">
        <v>555</v>
      </c>
      <c r="E263" s="431"/>
      <c r="F263" s="165"/>
      <c r="H263" s="318"/>
    </row>
    <row r="264" spans="2:8" ht="15.75" thickBot="1">
      <c r="B264" s="231" t="s">
        <v>808</v>
      </c>
      <c r="C264" s="428"/>
      <c r="D264" s="432" t="s">
        <v>556</v>
      </c>
      <c r="E264" s="432"/>
      <c r="F264" s="166"/>
      <c r="H264" s="318"/>
    </row>
    <row r="265" spans="2:15" ht="15.75">
      <c r="B265" s="229" t="s">
        <v>809</v>
      </c>
      <c r="C265" s="363" t="s">
        <v>557</v>
      </c>
      <c r="D265" s="363"/>
      <c r="E265" s="363"/>
      <c r="F265" s="140"/>
      <c r="G265" s="17">
        <f>COUNTA(F265)</f>
        <v>0</v>
      </c>
      <c r="H265" s="216" t="str">
        <f>IF(G265=1," ","не заполнено")</f>
        <v>не заполнено</v>
      </c>
      <c r="N265" s="210" t="s">
        <v>61</v>
      </c>
      <c r="O265" s="210" t="s">
        <v>145</v>
      </c>
    </row>
    <row r="266" spans="2:8" ht="15.75">
      <c r="B266" s="230" t="s">
        <v>810</v>
      </c>
      <c r="C266" s="28" t="s">
        <v>558</v>
      </c>
      <c r="D266" s="433"/>
      <c r="E266" s="434"/>
      <c r="F266" s="435"/>
      <c r="G266" s="17"/>
      <c r="H266" s="216"/>
    </row>
    <row r="267" spans="2:8" ht="15.75" customHeight="1" thickBot="1">
      <c r="B267" s="231" t="s">
        <v>811</v>
      </c>
      <c r="C267" s="167" t="s">
        <v>559</v>
      </c>
      <c r="D267" s="436"/>
      <c r="E267" s="436"/>
      <c r="F267" s="437"/>
      <c r="G267" s="17"/>
      <c r="H267" s="216"/>
    </row>
    <row r="268" spans="2:8" ht="30.75" customHeight="1" thickBot="1">
      <c r="B268" s="239" t="s">
        <v>815</v>
      </c>
      <c r="C268" s="438" t="s">
        <v>560</v>
      </c>
      <c r="D268" s="438"/>
      <c r="E268" s="438"/>
      <c r="F268" s="254"/>
      <c r="G268" s="17">
        <f>COUNTA(F268)</f>
        <v>0</v>
      </c>
      <c r="H268" s="216" t="str">
        <f>IF(G268=1," ","не заполнено")</f>
        <v>не заполнено</v>
      </c>
    </row>
    <row r="269" spans="2:8" ht="16.5" thickBot="1">
      <c r="B269" s="255" t="s">
        <v>816</v>
      </c>
      <c r="C269" s="256" t="s">
        <v>561</v>
      </c>
      <c r="D269" s="439"/>
      <c r="E269" s="439"/>
      <c r="F269" s="440"/>
      <c r="G269" s="17">
        <f>COUNTA(D269)</f>
        <v>0</v>
      </c>
      <c r="H269" s="216" t="str">
        <f>IF(G269=1," ","не заполнено")</f>
        <v>не заполнено</v>
      </c>
    </row>
    <row r="270" spans="2:8" ht="30" customHeight="1" thickBot="1">
      <c r="B270" s="239" t="s">
        <v>817</v>
      </c>
      <c r="C270" s="258" t="s">
        <v>562</v>
      </c>
      <c r="D270" s="441"/>
      <c r="E270" s="441"/>
      <c r="F270" s="442"/>
      <c r="G270" s="17">
        <f>COUNTA(D270)</f>
        <v>0</v>
      </c>
      <c r="H270" s="216" t="str">
        <f>IF(G270=1," ","не заполнено")</f>
        <v>не заполнено</v>
      </c>
    </row>
    <row r="271" spans="2:8" ht="30" customHeight="1" thickBot="1">
      <c r="B271" s="236" t="s">
        <v>818</v>
      </c>
      <c r="C271" s="443" t="s">
        <v>563</v>
      </c>
      <c r="D271" s="443"/>
      <c r="E271" s="443"/>
      <c r="F271" s="257"/>
      <c r="G271" s="17">
        <f aca="true" t="shared" si="17" ref="G271:G281">COUNTA(F271)</f>
        <v>0</v>
      </c>
      <c r="H271" s="216" t="str">
        <f>IF(G271=1," ","не заполнено")</f>
        <v>не заполнено</v>
      </c>
    </row>
    <row r="272" spans="2:8" ht="15.75">
      <c r="B272" s="229" t="s">
        <v>819</v>
      </c>
      <c r="C272" s="444" t="s">
        <v>564</v>
      </c>
      <c r="D272" s="444"/>
      <c r="E272" s="444"/>
      <c r="F272" s="140"/>
      <c r="G272" s="17">
        <f t="shared" si="17"/>
        <v>0</v>
      </c>
      <c r="H272" s="216" t="str">
        <f>IF(G272=1," ","не заполнено")</f>
        <v>не заполнено</v>
      </c>
    </row>
    <row r="273" spans="2:8" ht="15.75" thickBot="1">
      <c r="B273" s="231" t="s">
        <v>820</v>
      </c>
      <c r="C273" s="445" t="s">
        <v>565</v>
      </c>
      <c r="D273" s="445"/>
      <c r="E273" s="445"/>
      <c r="F273" s="169"/>
      <c r="G273" s="17"/>
      <c r="H273" s="216"/>
    </row>
    <row r="274" spans="2:6" ht="15" customHeight="1">
      <c r="B274" s="229" t="s">
        <v>821</v>
      </c>
      <c r="C274" s="446" t="s">
        <v>566</v>
      </c>
      <c r="D274" s="446"/>
      <c r="E274" s="446"/>
      <c r="F274" s="447"/>
    </row>
    <row r="275" spans="2:8" ht="15.75">
      <c r="B275" s="230" t="s">
        <v>822</v>
      </c>
      <c r="C275" s="377" t="s">
        <v>567</v>
      </c>
      <c r="D275" s="377"/>
      <c r="E275" s="377"/>
      <c r="F275" s="141"/>
      <c r="G275" s="17">
        <f t="shared" si="17"/>
        <v>0</v>
      </c>
      <c r="H275" s="216" t="str">
        <f aca="true" t="shared" si="18" ref="H275:H281">IF(G275=1," ","не заполнено")</f>
        <v>не заполнено</v>
      </c>
    </row>
    <row r="276" spans="2:8" ht="15.75">
      <c r="B276" s="230" t="s">
        <v>823</v>
      </c>
      <c r="C276" s="377" t="s">
        <v>568</v>
      </c>
      <c r="D276" s="377"/>
      <c r="E276" s="377"/>
      <c r="F276" s="141"/>
      <c r="G276" s="17">
        <f t="shared" si="17"/>
        <v>0</v>
      </c>
      <c r="H276" s="216" t="str">
        <f t="shared" si="18"/>
        <v>не заполнено</v>
      </c>
    </row>
    <row r="277" spans="2:8" ht="15.75" customHeight="1">
      <c r="B277" s="230" t="s">
        <v>824</v>
      </c>
      <c r="C277" s="448" t="s">
        <v>569</v>
      </c>
      <c r="D277" s="448"/>
      <c r="E277" s="448"/>
      <c r="F277" s="141"/>
      <c r="G277" s="17">
        <f t="shared" si="17"/>
        <v>0</v>
      </c>
      <c r="H277" s="216" t="str">
        <f t="shared" si="18"/>
        <v>не заполнено</v>
      </c>
    </row>
    <row r="278" spans="2:8" ht="15.75">
      <c r="B278" s="230" t="s">
        <v>825</v>
      </c>
      <c r="C278" s="377" t="s">
        <v>570</v>
      </c>
      <c r="D278" s="377"/>
      <c r="E278" s="377"/>
      <c r="F278" s="141"/>
      <c r="G278" s="17">
        <f t="shared" si="17"/>
        <v>0</v>
      </c>
      <c r="H278" s="216" t="str">
        <f t="shared" si="18"/>
        <v>не заполнено</v>
      </c>
    </row>
    <row r="279" spans="2:8" ht="16.5" thickBot="1">
      <c r="B279" s="230" t="s">
        <v>826</v>
      </c>
      <c r="C279" s="377" t="s">
        <v>571</v>
      </c>
      <c r="D279" s="377"/>
      <c r="E279" s="377"/>
      <c r="F279" s="141"/>
      <c r="G279" s="17">
        <f t="shared" si="17"/>
        <v>0</v>
      </c>
      <c r="H279" s="216" t="str">
        <f t="shared" si="18"/>
        <v>не заполнено</v>
      </c>
    </row>
    <row r="280" spans="2:13" ht="15.75">
      <c r="B280" s="230" t="s">
        <v>827</v>
      </c>
      <c r="C280" s="377" t="s">
        <v>572</v>
      </c>
      <c r="D280" s="377"/>
      <c r="E280" s="377"/>
      <c r="F280" s="141"/>
      <c r="G280" s="17">
        <f t="shared" si="17"/>
        <v>0</v>
      </c>
      <c r="H280" s="216" t="str">
        <f t="shared" si="18"/>
        <v>не заполнено</v>
      </c>
      <c r="M280" s="4" t="s">
        <v>308</v>
      </c>
    </row>
    <row r="281" spans="2:13" ht="15.75">
      <c r="B281" s="230" t="s">
        <v>828</v>
      </c>
      <c r="C281" s="377" t="s">
        <v>573</v>
      </c>
      <c r="D281" s="377"/>
      <c r="E281" s="377"/>
      <c r="F281" s="141"/>
      <c r="G281" s="17">
        <f t="shared" si="17"/>
        <v>0</v>
      </c>
      <c r="H281" s="216" t="str">
        <f t="shared" si="18"/>
        <v>не заполнено</v>
      </c>
      <c r="M281" s="8" t="s">
        <v>310</v>
      </c>
    </row>
    <row r="282" spans="2:13" ht="16.5" thickBot="1">
      <c r="B282" s="231" t="s">
        <v>829</v>
      </c>
      <c r="C282" s="410" t="s">
        <v>234</v>
      </c>
      <c r="D282" s="410"/>
      <c r="E282" s="410"/>
      <c r="F282" s="168"/>
      <c r="G282" s="17"/>
      <c r="H282" s="216"/>
      <c r="K282" s="170"/>
      <c r="M282" s="9" t="s">
        <v>99</v>
      </c>
    </row>
    <row r="283" spans="2:8" ht="21" customHeight="1">
      <c r="B283" s="237" t="s">
        <v>830</v>
      </c>
      <c r="C283" s="446" t="s">
        <v>574</v>
      </c>
      <c r="D283" s="446"/>
      <c r="E283" s="449"/>
      <c r="F283" s="450"/>
      <c r="G283" s="17">
        <f>COUNTA(E283)</f>
        <v>0</v>
      </c>
      <c r="H283" s="216" t="str">
        <f>IF(G283=1," ","не заполнено")</f>
        <v>не заполнено</v>
      </c>
    </row>
    <row r="284" spans="2:8" ht="30.75" customHeight="1">
      <c r="B284" s="230"/>
      <c r="C284" s="451" t="s">
        <v>575</v>
      </c>
      <c r="D284" s="451"/>
      <c r="E284" s="451"/>
      <c r="F284" s="452"/>
      <c r="H284" s="219">
        <f>G204+G212+G213+G214+G215+G216+G217+G218+G219+G220+G221+G222+G223+G224+G225+G226+G227+G228+G229+G230+G231+G232+G233+G234+G235+G236+G237+G238+G239+G240+G241+G242+G243+G244+G245+G246+G247+G248+G249+G250+G251+G252+G253+G254+G255+G256+G257+G258+G265+G266+G267+G268+G269+G270+G271+G272+G273+G275+G276+G277+G278+G279+G280+G281+G282+G283</f>
        <v>0</v>
      </c>
    </row>
    <row r="285" spans="2:8" ht="15.75">
      <c r="B285" s="230" t="s">
        <v>831</v>
      </c>
      <c r="C285" s="377" t="s">
        <v>576</v>
      </c>
      <c r="D285" s="377"/>
      <c r="E285" s="377"/>
      <c r="F285" s="141"/>
      <c r="G285" s="17"/>
      <c r="H285" s="216"/>
    </row>
    <row r="286" spans="2:8" ht="15.75">
      <c r="B286" s="230" t="s">
        <v>832</v>
      </c>
      <c r="C286" s="377" t="s">
        <v>577</v>
      </c>
      <c r="D286" s="377"/>
      <c r="E286" s="377"/>
      <c r="F286" s="141"/>
      <c r="G286" s="17"/>
      <c r="H286" s="216"/>
    </row>
    <row r="287" spans="2:8" ht="15.75">
      <c r="B287" s="230" t="s">
        <v>833</v>
      </c>
      <c r="C287" s="377" t="s">
        <v>578</v>
      </c>
      <c r="D287" s="377"/>
      <c r="E287" s="377"/>
      <c r="F287" s="141"/>
      <c r="G287" s="17"/>
      <c r="H287" s="216"/>
    </row>
    <row r="288" spans="2:8" ht="15.75">
      <c r="B288" s="230" t="s">
        <v>833</v>
      </c>
      <c r="C288" s="377" t="s">
        <v>579</v>
      </c>
      <c r="D288" s="377"/>
      <c r="E288" s="377"/>
      <c r="F288" s="141"/>
      <c r="G288" s="17"/>
      <c r="H288" s="216"/>
    </row>
    <row r="289" spans="2:8" ht="16.5" thickBot="1">
      <c r="B289" s="231" t="s">
        <v>834</v>
      </c>
      <c r="C289" s="453" t="s">
        <v>234</v>
      </c>
      <c r="D289" s="453"/>
      <c r="E289" s="453"/>
      <c r="F289" s="141"/>
      <c r="G289" s="17"/>
      <c r="H289" s="216"/>
    </row>
    <row r="290" spans="2:6" ht="15">
      <c r="B290" s="237" t="s">
        <v>835</v>
      </c>
      <c r="C290" s="454" t="s">
        <v>580</v>
      </c>
      <c r="D290" s="454"/>
      <c r="E290" s="454"/>
      <c r="F290" s="455"/>
    </row>
    <row r="291" spans="2:8" ht="15.75">
      <c r="B291" s="230" t="s">
        <v>836</v>
      </c>
      <c r="C291" s="456" t="s">
        <v>581</v>
      </c>
      <c r="D291" s="456"/>
      <c r="E291" s="456"/>
      <c r="F291" s="171"/>
      <c r="G291" s="17">
        <f aca="true" t="shared" si="19" ref="G291:G323">COUNTA(F291)</f>
        <v>0</v>
      </c>
      <c r="H291" s="216" t="str">
        <f aca="true" t="shared" si="20" ref="H291:H303">IF(G291=1," ","не заполнено")</f>
        <v>не заполнено</v>
      </c>
    </row>
    <row r="292" spans="2:8" ht="15.75">
      <c r="B292" s="230" t="s">
        <v>837</v>
      </c>
      <c r="C292" s="456" t="s">
        <v>582</v>
      </c>
      <c r="D292" s="456"/>
      <c r="E292" s="456"/>
      <c r="F292" s="171"/>
      <c r="G292" s="17">
        <f t="shared" si="19"/>
        <v>0</v>
      </c>
      <c r="H292" s="216" t="str">
        <f t="shared" si="20"/>
        <v>не заполнено</v>
      </c>
    </row>
    <row r="293" spans="2:8" ht="15.75">
      <c r="B293" s="230" t="s">
        <v>838</v>
      </c>
      <c r="C293" s="456" t="s">
        <v>583</v>
      </c>
      <c r="D293" s="456"/>
      <c r="E293" s="456"/>
      <c r="F293" s="171"/>
      <c r="G293" s="17">
        <f t="shared" si="19"/>
        <v>0</v>
      </c>
      <c r="H293" s="216" t="str">
        <f t="shared" si="20"/>
        <v>не заполнено</v>
      </c>
    </row>
    <row r="294" spans="2:8" ht="15.75">
      <c r="B294" s="230" t="s">
        <v>839</v>
      </c>
      <c r="C294" s="456" t="s">
        <v>584</v>
      </c>
      <c r="D294" s="456"/>
      <c r="E294" s="456"/>
      <c r="F294" s="171"/>
      <c r="G294" s="17">
        <f t="shared" si="19"/>
        <v>0</v>
      </c>
      <c r="H294" s="216" t="str">
        <f t="shared" si="20"/>
        <v>не заполнено</v>
      </c>
    </row>
    <row r="295" spans="2:8" ht="15.75">
      <c r="B295" s="230" t="s">
        <v>840</v>
      </c>
      <c r="C295" s="456" t="s">
        <v>585</v>
      </c>
      <c r="D295" s="456"/>
      <c r="E295" s="456"/>
      <c r="F295" s="171"/>
      <c r="G295" s="17">
        <f t="shared" si="19"/>
        <v>0</v>
      </c>
      <c r="H295" s="216" t="str">
        <f t="shared" si="20"/>
        <v>не заполнено</v>
      </c>
    </row>
    <row r="296" spans="2:8" ht="15.75">
      <c r="B296" s="230" t="s">
        <v>841</v>
      </c>
      <c r="C296" s="456" t="s">
        <v>586</v>
      </c>
      <c r="D296" s="456"/>
      <c r="E296" s="456"/>
      <c r="F296" s="171"/>
      <c r="G296" s="17">
        <f t="shared" si="19"/>
        <v>0</v>
      </c>
      <c r="H296" s="216" t="str">
        <f t="shared" si="20"/>
        <v>не заполнено</v>
      </c>
    </row>
    <row r="297" spans="2:8" ht="15.75">
      <c r="B297" s="230" t="s">
        <v>842</v>
      </c>
      <c r="C297" s="456" t="s">
        <v>587</v>
      </c>
      <c r="D297" s="456"/>
      <c r="E297" s="456"/>
      <c r="F297" s="171"/>
      <c r="G297" s="17">
        <f t="shared" si="19"/>
        <v>0</v>
      </c>
      <c r="H297" s="216" t="str">
        <f t="shared" si="20"/>
        <v>не заполнено</v>
      </c>
    </row>
    <row r="298" spans="2:8" ht="15.75">
      <c r="B298" s="230" t="s">
        <v>843</v>
      </c>
      <c r="C298" s="456" t="s">
        <v>588</v>
      </c>
      <c r="D298" s="456"/>
      <c r="E298" s="456"/>
      <c r="F298" s="171"/>
      <c r="G298" s="17">
        <f t="shared" si="19"/>
        <v>0</v>
      </c>
      <c r="H298" s="216" t="str">
        <f t="shared" si="20"/>
        <v>не заполнено</v>
      </c>
    </row>
    <row r="299" spans="2:8" ht="15.75">
      <c r="B299" s="230" t="s">
        <v>844</v>
      </c>
      <c r="C299" s="456" t="s">
        <v>589</v>
      </c>
      <c r="D299" s="456"/>
      <c r="E299" s="456"/>
      <c r="F299" s="171"/>
      <c r="G299" s="17">
        <f t="shared" si="19"/>
        <v>0</v>
      </c>
      <c r="H299" s="216" t="str">
        <f t="shared" si="20"/>
        <v>не заполнено</v>
      </c>
    </row>
    <row r="300" spans="2:8" ht="15.75">
      <c r="B300" s="230" t="s">
        <v>845</v>
      </c>
      <c r="C300" s="456" t="s">
        <v>590</v>
      </c>
      <c r="D300" s="456"/>
      <c r="E300" s="456"/>
      <c r="F300" s="171"/>
      <c r="G300" s="17">
        <f t="shared" si="19"/>
        <v>0</v>
      </c>
      <c r="H300" s="216" t="str">
        <f t="shared" si="20"/>
        <v>не заполнено</v>
      </c>
    </row>
    <row r="301" spans="2:8" ht="15.75">
      <c r="B301" s="230" t="s">
        <v>846</v>
      </c>
      <c r="C301" s="456" t="s">
        <v>591</v>
      </c>
      <c r="D301" s="456"/>
      <c r="E301" s="456"/>
      <c r="F301" s="171"/>
      <c r="G301" s="17">
        <f t="shared" si="19"/>
        <v>0</v>
      </c>
      <c r="H301" s="216" t="str">
        <f t="shared" si="20"/>
        <v>не заполнено</v>
      </c>
    </row>
    <row r="302" spans="2:8" ht="15.75">
      <c r="B302" s="230" t="s">
        <v>847</v>
      </c>
      <c r="C302" s="456" t="s">
        <v>592</v>
      </c>
      <c r="D302" s="456"/>
      <c r="E302" s="456"/>
      <c r="F302" s="171"/>
      <c r="G302" s="17">
        <f t="shared" si="19"/>
        <v>0</v>
      </c>
      <c r="H302" s="216" t="str">
        <f t="shared" si="20"/>
        <v>не заполнено</v>
      </c>
    </row>
    <row r="303" spans="2:8" ht="16.5" thickBot="1">
      <c r="B303" s="240" t="s">
        <v>848</v>
      </c>
      <c r="C303" s="457" t="s">
        <v>593</v>
      </c>
      <c r="D303" s="457"/>
      <c r="E303" s="457"/>
      <c r="F303" s="172"/>
      <c r="G303" s="17">
        <f t="shared" si="19"/>
        <v>0</v>
      </c>
      <c r="H303" s="216" t="str">
        <f t="shared" si="20"/>
        <v>не заполнено</v>
      </c>
    </row>
    <row r="304" spans="2:6" ht="30.75" customHeight="1">
      <c r="B304" s="229" t="s">
        <v>849</v>
      </c>
      <c r="C304" s="458" t="s">
        <v>594</v>
      </c>
      <c r="D304" s="458"/>
      <c r="E304" s="458"/>
      <c r="F304" s="459"/>
    </row>
    <row r="305" spans="2:8" ht="15.75">
      <c r="B305" s="230" t="s">
        <v>850</v>
      </c>
      <c r="C305" s="456" t="s">
        <v>581</v>
      </c>
      <c r="D305" s="456"/>
      <c r="E305" s="456"/>
      <c r="F305" s="187"/>
      <c r="G305" s="17">
        <f t="shared" si="19"/>
        <v>0</v>
      </c>
      <c r="H305" s="216" t="str">
        <f aca="true" t="shared" si="21" ref="H305:H323">IF(G305=1," ","не заполнено")</f>
        <v>не заполнено</v>
      </c>
    </row>
    <row r="306" spans="2:8" ht="15.75">
      <c r="B306" s="230" t="s">
        <v>851</v>
      </c>
      <c r="C306" s="456" t="s">
        <v>582</v>
      </c>
      <c r="D306" s="456"/>
      <c r="E306" s="456"/>
      <c r="F306" s="187"/>
      <c r="G306" s="17">
        <f t="shared" si="19"/>
        <v>0</v>
      </c>
      <c r="H306" s="216" t="str">
        <f t="shared" si="21"/>
        <v>не заполнено</v>
      </c>
    </row>
    <row r="307" spans="2:8" ht="15.75">
      <c r="B307" s="230" t="s">
        <v>852</v>
      </c>
      <c r="C307" s="456" t="s">
        <v>583</v>
      </c>
      <c r="D307" s="456"/>
      <c r="E307" s="456"/>
      <c r="F307" s="187"/>
      <c r="G307" s="17">
        <f t="shared" si="19"/>
        <v>0</v>
      </c>
      <c r="H307" s="216" t="str">
        <f t="shared" si="21"/>
        <v>не заполнено</v>
      </c>
    </row>
    <row r="308" spans="2:8" ht="15.75">
      <c r="B308" s="230" t="s">
        <v>853</v>
      </c>
      <c r="C308" s="456" t="s">
        <v>584</v>
      </c>
      <c r="D308" s="456"/>
      <c r="E308" s="456"/>
      <c r="F308" s="187"/>
      <c r="G308" s="17">
        <f t="shared" si="19"/>
        <v>0</v>
      </c>
      <c r="H308" s="216" t="str">
        <f t="shared" si="21"/>
        <v>не заполнено</v>
      </c>
    </row>
    <row r="309" spans="2:8" ht="15.75">
      <c r="B309" s="230" t="s">
        <v>854</v>
      </c>
      <c r="C309" s="456" t="s">
        <v>585</v>
      </c>
      <c r="D309" s="456"/>
      <c r="E309" s="456"/>
      <c r="F309" s="187"/>
      <c r="G309" s="17">
        <f t="shared" si="19"/>
        <v>0</v>
      </c>
      <c r="H309" s="216" t="str">
        <f t="shared" si="21"/>
        <v>не заполнено</v>
      </c>
    </row>
    <row r="310" spans="2:8" ht="15.75">
      <c r="B310" s="230" t="s">
        <v>855</v>
      </c>
      <c r="C310" s="456" t="s">
        <v>586</v>
      </c>
      <c r="D310" s="456"/>
      <c r="E310" s="456"/>
      <c r="F310" s="187"/>
      <c r="G310" s="17">
        <f t="shared" si="19"/>
        <v>0</v>
      </c>
      <c r="H310" s="216" t="str">
        <f t="shared" si="21"/>
        <v>не заполнено</v>
      </c>
    </row>
    <row r="311" spans="2:8" ht="15.75">
      <c r="B311" s="230" t="s">
        <v>856</v>
      </c>
      <c r="C311" s="456" t="s">
        <v>587</v>
      </c>
      <c r="D311" s="456"/>
      <c r="E311" s="456"/>
      <c r="F311" s="187"/>
      <c r="G311" s="17">
        <f t="shared" si="19"/>
        <v>0</v>
      </c>
      <c r="H311" s="216" t="str">
        <f t="shared" si="21"/>
        <v>не заполнено</v>
      </c>
    </row>
    <row r="312" spans="2:8" ht="15.75">
      <c r="B312" s="230" t="s">
        <v>857</v>
      </c>
      <c r="C312" s="456" t="s">
        <v>588</v>
      </c>
      <c r="D312" s="456"/>
      <c r="E312" s="456"/>
      <c r="F312" s="187"/>
      <c r="G312" s="17">
        <f t="shared" si="19"/>
        <v>0</v>
      </c>
      <c r="H312" s="216" t="str">
        <f t="shared" si="21"/>
        <v>не заполнено</v>
      </c>
    </row>
    <row r="313" spans="2:8" ht="15.75">
      <c r="B313" s="230" t="s">
        <v>858</v>
      </c>
      <c r="C313" s="456" t="s">
        <v>589</v>
      </c>
      <c r="D313" s="456"/>
      <c r="E313" s="456"/>
      <c r="F313" s="187"/>
      <c r="G313" s="17">
        <f t="shared" si="19"/>
        <v>0</v>
      </c>
      <c r="H313" s="216" t="str">
        <f t="shared" si="21"/>
        <v>не заполнено</v>
      </c>
    </row>
    <row r="314" spans="2:8" ht="15.75">
      <c r="B314" s="230" t="s">
        <v>859</v>
      </c>
      <c r="C314" s="456" t="s">
        <v>590</v>
      </c>
      <c r="D314" s="456"/>
      <c r="E314" s="456"/>
      <c r="F314" s="187"/>
      <c r="G314" s="17">
        <f t="shared" si="19"/>
        <v>0</v>
      </c>
      <c r="H314" s="216" t="str">
        <f t="shared" si="21"/>
        <v>не заполнено</v>
      </c>
    </row>
    <row r="315" spans="2:8" ht="15.75">
      <c r="B315" s="230" t="s">
        <v>860</v>
      </c>
      <c r="C315" s="456" t="s">
        <v>591</v>
      </c>
      <c r="D315" s="456"/>
      <c r="E315" s="456"/>
      <c r="F315" s="187"/>
      <c r="G315" s="17">
        <f t="shared" si="19"/>
        <v>0</v>
      </c>
      <c r="H315" s="216" t="str">
        <f t="shared" si="21"/>
        <v>не заполнено</v>
      </c>
    </row>
    <row r="316" spans="2:8" ht="15.75">
      <c r="B316" s="230" t="s">
        <v>861</v>
      </c>
      <c r="C316" s="456" t="s">
        <v>592</v>
      </c>
      <c r="D316" s="456"/>
      <c r="E316" s="456"/>
      <c r="F316" s="187"/>
      <c r="G316" s="17">
        <f t="shared" si="19"/>
        <v>0</v>
      </c>
      <c r="H316" s="216" t="str">
        <f t="shared" si="21"/>
        <v>не заполнено</v>
      </c>
    </row>
    <row r="317" spans="2:8" ht="16.5" thickBot="1">
      <c r="B317" s="240" t="s">
        <v>862</v>
      </c>
      <c r="C317" s="457" t="s">
        <v>593</v>
      </c>
      <c r="D317" s="457"/>
      <c r="E317" s="457"/>
      <c r="F317" s="163"/>
      <c r="G317" s="17">
        <f t="shared" si="19"/>
        <v>0</v>
      </c>
      <c r="H317" s="216" t="str">
        <f t="shared" si="21"/>
        <v>не заполнено</v>
      </c>
    </row>
    <row r="318" spans="2:12" ht="15.75">
      <c r="B318" s="229" t="s">
        <v>863</v>
      </c>
      <c r="C318" s="460" t="s">
        <v>595</v>
      </c>
      <c r="D318" s="460"/>
      <c r="E318" s="460"/>
      <c r="F318" s="141"/>
      <c r="G318" s="17">
        <f t="shared" si="19"/>
        <v>0</v>
      </c>
      <c r="H318" s="216" t="str">
        <f t="shared" si="21"/>
        <v>не заполнено</v>
      </c>
      <c r="L318" s="173"/>
    </row>
    <row r="319" spans="2:8" ht="15.75">
      <c r="B319" s="230" t="s">
        <v>864</v>
      </c>
      <c r="C319" s="461" t="s">
        <v>596</v>
      </c>
      <c r="D319" s="461"/>
      <c r="E319" s="461"/>
      <c r="F319" s="141"/>
      <c r="G319" s="17">
        <f t="shared" si="19"/>
        <v>0</v>
      </c>
      <c r="H319" s="216" t="str">
        <f t="shared" si="21"/>
        <v>не заполнено</v>
      </c>
    </row>
    <row r="320" spans="2:8" ht="15.75">
      <c r="B320" s="230" t="s">
        <v>865</v>
      </c>
      <c r="C320" s="461" t="s">
        <v>597</v>
      </c>
      <c r="D320" s="461"/>
      <c r="E320" s="461"/>
      <c r="F320" s="141"/>
      <c r="G320" s="17">
        <f t="shared" si="19"/>
        <v>0</v>
      </c>
      <c r="H320" s="216" t="str">
        <f t="shared" si="21"/>
        <v>не заполнено</v>
      </c>
    </row>
    <row r="321" spans="2:8" ht="31.5" customHeight="1" thickBot="1">
      <c r="B321" s="240" t="s">
        <v>866</v>
      </c>
      <c r="C321" s="462" t="s">
        <v>867</v>
      </c>
      <c r="D321" s="463"/>
      <c r="E321" s="463"/>
      <c r="F321" s="141"/>
      <c r="G321" s="17">
        <f t="shared" si="19"/>
        <v>0</v>
      </c>
      <c r="H321" s="216" t="str">
        <f t="shared" si="21"/>
        <v>не заполнено</v>
      </c>
    </row>
    <row r="322" spans="2:8" ht="32.25" customHeight="1">
      <c r="B322" s="229" t="s">
        <v>868</v>
      </c>
      <c r="C322" s="464" t="s">
        <v>598</v>
      </c>
      <c r="D322" s="464"/>
      <c r="E322" s="464"/>
      <c r="F322" s="141"/>
      <c r="G322" s="17">
        <f t="shared" si="19"/>
        <v>0</v>
      </c>
      <c r="H322" s="216" t="str">
        <f t="shared" si="21"/>
        <v>не заполнено</v>
      </c>
    </row>
    <row r="323" spans="2:8" ht="15.75" customHeight="1">
      <c r="B323" s="230" t="s">
        <v>870</v>
      </c>
      <c r="C323" s="398" t="s">
        <v>599</v>
      </c>
      <c r="D323" s="398"/>
      <c r="E323" s="398"/>
      <c r="F323" s="141"/>
      <c r="G323" s="17">
        <f t="shared" si="19"/>
        <v>0</v>
      </c>
      <c r="H323" s="216" t="str">
        <f t="shared" si="21"/>
        <v>не заполнено</v>
      </c>
    </row>
    <row r="324" spans="2:15" ht="16.5" thickBot="1">
      <c r="B324" s="240" t="s">
        <v>871</v>
      </c>
      <c r="C324" s="465" t="s">
        <v>600</v>
      </c>
      <c r="D324" s="465"/>
      <c r="E324" s="465"/>
      <c r="F324" s="212"/>
      <c r="G324" s="17"/>
      <c r="H324" s="216"/>
      <c r="N324" s="210" t="s">
        <v>61</v>
      </c>
      <c r="O324" s="210" t="s">
        <v>65</v>
      </c>
    </row>
    <row r="325" spans="2:15" ht="21" customHeight="1" thickBot="1">
      <c r="B325" s="239" t="s">
        <v>869</v>
      </c>
      <c r="C325" s="466" t="s">
        <v>613</v>
      </c>
      <c r="D325" s="466"/>
      <c r="E325" s="466"/>
      <c r="F325" s="213"/>
      <c r="G325" s="17">
        <f>COUNTA(F325)</f>
        <v>0</v>
      </c>
      <c r="H325" s="216" t="str">
        <f>IF(G325=1," ","не заполнено")</f>
        <v>не заполнено</v>
      </c>
      <c r="N325" s="211"/>
      <c r="O325" s="211"/>
    </row>
    <row r="326" spans="2:6" ht="21" customHeight="1">
      <c r="B326" s="237"/>
      <c r="C326" s="467" t="s">
        <v>601</v>
      </c>
      <c r="D326" s="468"/>
      <c r="E326" s="468"/>
      <c r="F326" s="469"/>
    </row>
    <row r="327" spans="2:6" ht="32.25" customHeight="1">
      <c r="B327" s="230" t="s">
        <v>872</v>
      </c>
      <c r="C327" s="180" t="s">
        <v>602</v>
      </c>
      <c r="D327" s="470"/>
      <c r="E327" s="470"/>
      <c r="F327" s="471"/>
    </row>
    <row r="328" spans="2:8" ht="30" customHeight="1" thickBot="1">
      <c r="B328" s="231" t="s">
        <v>873</v>
      </c>
      <c r="C328" s="181" t="s">
        <v>603</v>
      </c>
      <c r="D328" s="470"/>
      <c r="E328" s="470"/>
      <c r="F328" s="471"/>
      <c r="G328" s="17"/>
      <c r="H328" s="216"/>
    </row>
    <row r="329" ht="15">
      <c r="H329" s="219">
        <f>G285+G286+G287+G288+G289+G291+G292+G293+G294+G295+G296+G297+G298+G299+G300+G301+G302+G303+G305+G306+G307+G308+G309+G310+G311+G312+G313+G314+G315+G316+G317+G318+G319+G320+G321+G322+G323+G324+G325+G328</f>
        <v>0</v>
      </c>
    </row>
    <row r="330" spans="3:8" ht="15.75" thickBot="1">
      <c r="C330" s="221" t="s">
        <v>874</v>
      </c>
      <c r="H330" s="176">
        <f>H48+H89+H163+H202+H284+H329</f>
        <v>0</v>
      </c>
    </row>
    <row r="331" spans="2:6" ht="15.75">
      <c r="B331" s="229"/>
      <c r="C331" s="472" t="s">
        <v>604</v>
      </c>
      <c r="D331" s="472"/>
      <c r="E331" s="472"/>
      <c r="F331" s="473"/>
    </row>
    <row r="332" spans="2:6" ht="15.75">
      <c r="B332" s="230"/>
      <c r="C332" s="365" t="s">
        <v>605</v>
      </c>
      <c r="D332" s="365"/>
      <c r="E332" s="357" t="s">
        <v>606</v>
      </c>
      <c r="F332" s="358"/>
    </row>
    <row r="333" spans="2:9" ht="15">
      <c r="B333" s="230"/>
      <c r="C333" s="479"/>
      <c r="D333" s="479"/>
      <c r="E333" s="480"/>
      <c r="F333" s="481"/>
      <c r="G333" s="174">
        <f>COUNTA(E333)</f>
        <v>0</v>
      </c>
      <c r="H333" s="175"/>
      <c r="I333" s="176"/>
    </row>
    <row r="334" spans="2:9" ht="15">
      <c r="B334" s="230"/>
      <c r="C334" s="479"/>
      <c r="D334" s="479"/>
      <c r="E334" s="480"/>
      <c r="F334" s="481"/>
      <c r="G334" s="174">
        <f>COUNTA(E334)</f>
        <v>0</v>
      </c>
      <c r="H334" s="175"/>
      <c r="I334" s="176"/>
    </row>
    <row r="335" spans="2:9" ht="15.75" thickBot="1">
      <c r="B335" s="231"/>
      <c r="C335" s="484"/>
      <c r="D335" s="484"/>
      <c r="E335" s="485"/>
      <c r="F335" s="486"/>
      <c r="G335" s="174">
        <f>COUNTA(E335)</f>
        <v>0</v>
      </c>
      <c r="H335" s="175"/>
      <c r="I335" s="176"/>
    </row>
    <row r="336" spans="7:9" ht="15.75" thickBot="1">
      <c r="G336" s="176"/>
      <c r="H336" s="176"/>
      <c r="I336" s="176"/>
    </row>
    <row r="337" spans="2:9" ht="30.75" customHeight="1">
      <c r="B337" s="229"/>
      <c r="C337" s="487" t="s">
        <v>607</v>
      </c>
      <c r="D337" s="487"/>
      <c r="E337" s="487"/>
      <c r="F337" s="141"/>
      <c r="G337" s="174">
        <f>COUNTA(F337)</f>
        <v>0</v>
      </c>
      <c r="H337" s="175"/>
      <c r="I337" s="176"/>
    </row>
    <row r="338" spans="2:8" ht="29.25" customHeight="1">
      <c r="B338" s="230"/>
      <c r="C338" s="475"/>
      <c r="D338" s="475"/>
      <c r="E338" s="475"/>
      <c r="F338" s="476"/>
      <c r="G338" s="17"/>
      <c r="H338" s="474"/>
    </row>
    <row r="339" spans="2:8" ht="30.75" customHeight="1">
      <c r="B339" s="230"/>
      <c r="C339" s="475"/>
      <c r="D339" s="475"/>
      <c r="E339" s="475"/>
      <c r="F339" s="476"/>
      <c r="H339" s="474"/>
    </row>
    <row r="340" spans="2:8" ht="30" customHeight="1">
      <c r="B340" s="230"/>
      <c r="C340" s="475"/>
      <c r="D340" s="475"/>
      <c r="E340" s="475"/>
      <c r="F340" s="476"/>
      <c r="H340" s="474"/>
    </row>
    <row r="341" spans="2:8" ht="29.25" customHeight="1" thickBot="1">
      <c r="B341" s="231"/>
      <c r="C341" s="477"/>
      <c r="D341" s="477"/>
      <c r="E341" s="477"/>
      <c r="F341" s="478"/>
      <c r="H341" s="474"/>
    </row>
    <row r="342" ht="15"/>
    <row r="343" ht="15"/>
    <row r="344" spans="3:10" ht="15">
      <c r="C344" s="482" t="str">
        <f>IF(H330&gt;233,"Спасибо,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D344" s="482"/>
      <c r="E344" s="482"/>
      <c r="F344" s="482"/>
      <c r="G344" s="178"/>
      <c r="H344" s="217"/>
      <c r="I344" s="178"/>
      <c r="J344" s="178"/>
    </row>
    <row r="345" spans="3:10" ht="15">
      <c r="C345" s="482"/>
      <c r="D345" s="482"/>
      <c r="E345" s="482"/>
      <c r="F345" s="482"/>
      <c r="G345" s="178"/>
      <c r="H345" s="217"/>
      <c r="I345" s="178"/>
      <c r="J345" s="178"/>
    </row>
    <row r="346" spans="3:10" ht="15">
      <c r="C346" s="482"/>
      <c r="D346" s="482"/>
      <c r="E346" s="482"/>
      <c r="F346" s="482"/>
      <c r="G346" s="178"/>
      <c r="H346" s="217"/>
      <c r="I346" s="178"/>
      <c r="J346" s="178"/>
    </row>
    <row r="347" spans="3:10" ht="15">
      <c r="C347" s="177"/>
      <c r="D347" s="177"/>
      <c r="E347" s="177"/>
      <c r="F347" s="177"/>
      <c r="G347" s="178"/>
      <c r="H347" s="217"/>
      <c r="I347" s="178"/>
      <c r="J347" s="178"/>
    </row>
    <row r="348" spans="3:10" ht="15" customHeight="1">
      <c r="C348" s="483" t="str">
        <f>IF(H330&lt;234,"Не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D348" s="483"/>
      <c r="E348" s="483"/>
      <c r="F348" s="483"/>
      <c r="G348" s="179"/>
      <c r="H348" s="218"/>
      <c r="I348" s="179"/>
      <c r="J348" s="179"/>
    </row>
    <row r="349" spans="3:10" ht="15">
      <c r="C349" s="483"/>
      <c r="D349" s="483"/>
      <c r="E349" s="483"/>
      <c r="F349" s="483"/>
      <c r="G349" s="179"/>
      <c r="H349" s="218"/>
      <c r="I349" s="179"/>
      <c r="J349" s="179"/>
    </row>
    <row r="350" spans="3:6" ht="15">
      <c r="C350" s="483"/>
      <c r="D350" s="483"/>
      <c r="E350" s="483"/>
      <c r="F350" s="483"/>
    </row>
    <row r="351" ht="15"/>
    <row r="352" ht="15"/>
    <row r="353" ht="15"/>
    <row r="354" ht="15"/>
    <row r="355" ht="15"/>
    <row r="356" ht="15"/>
  </sheetData>
  <sheetProtection password="CEF0" sheet="1" objects="1" scenarios="1" selectLockedCells="1"/>
  <mergeCells count="223">
    <mergeCell ref="C344:F346"/>
    <mergeCell ref="C348:F350"/>
    <mergeCell ref="C335:D335"/>
    <mergeCell ref="E335:F335"/>
    <mergeCell ref="C337:E337"/>
    <mergeCell ref="C338:F338"/>
    <mergeCell ref="H338:H341"/>
    <mergeCell ref="C339:F339"/>
    <mergeCell ref="C340:F340"/>
    <mergeCell ref="C341:F341"/>
    <mergeCell ref="C332:D332"/>
    <mergeCell ref="E332:F332"/>
    <mergeCell ref="C333:D333"/>
    <mergeCell ref="E333:F333"/>
    <mergeCell ref="C334:D334"/>
    <mergeCell ref="E334:F334"/>
    <mergeCell ref="C324:E324"/>
    <mergeCell ref="C325:E325"/>
    <mergeCell ref="C326:F326"/>
    <mergeCell ref="D327:F327"/>
    <mergeCell ref="D328:F328"/>
    <mergeCell ref="C331:F331"/>
    <mergeCell ref="C318:E318"/>
    <mergeCell ref="C319:E319"/>
    <mergeCell ref="C320:E320"/>
    <mergeCell ref="C321:E321"/>
    <mergeCell ref="C322:E322"/>
    <mergeCell ref="C323:E323"/>
    <mergeCell ref="C312:E312"/>
    <mergeCell ref="C313:E313"/>
    <mergeCell ref="C314:E314"/>
    <mergeCell ref="C315:E315"/>
    <mergeCell ref="C316:E316"/>
    <mergeCell ref="C317:E317"/>
    <mergeCell ref="C306:E306"/>
    <mergeCell ref="C307:E307"/>
    <mergeCell ref="C308:E308"/>
    <mergeCell ref="C309:E309"/>
    <mergeCell ref="C310:E310"/>
    <mergeCell ref="C311:E311"/>
    <mergeCell ref="C300:E300"/>
    <mergeCell ref="C301:E301"/>
    <mergeCell ref="C302:E302"/>
    <mergeCell ref="C303:E303"/>
    <mergeCell ref="C304:F304"/>
    <mergeCell ref="C305:E305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C290:F290"/>
    <mergeCell ref="C291:E291"/>
    <mergeCell ref="C292:E292"/>
    <mergeCell ref="C293:E293"/>
    <mergeCell ref="C283:D283"/>
    <mergeCell ref="E283:F283"/>
    <mergeCell ref="C284:F284"/>
    <mergeCell ref="C285:E285"/>
    <mergeCell ref="C286:E286"/>
    <mergeCell ref="C287:E287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C273:E273"/>
    <mergeCell ref="C274:F274"/>
    <mergeCell ref="C275:E275"/>
    <mergeCell ref="C276:E276"/>
    <mergeCell ref="C265:E265"/>
    <mergeCell ref="D266:F266"/>
    <mergeCell ref="D267:F267"/>
    <mergeCell ref="C268:E268"/>
    <mergeCell ref="D269:F269"/>
    <mergeCell ref="D270:F270"/>
    <mergeCell ref="H259:H264"/>
    <mergeCell ref="D260:E260"/>
    <mergeCell ref="D261:E261"/>
    <mergeCell ref="D262:E262"/>
    <mergeCell ref="D263:E263"/>
    <mergeCell ref="D264:E264"/>
    <mergeCell ref="C254:E254"/>
    <mergeCell ref="C255:E255"/>
    <mergeCell ref="C256:E256"/>
    <mergeCell ref="C257:E257"/>
    <mergeCell ref="D258:F258"/>
    <mergeCell ref="C259:C264"/>
    <mergeCell ref="D259:E259"/>
    <mergeCell ref="C245:E245"/>
    <mergeCell ref="C246:E246"/>
    <mergeCell ref="C247:E247"/>
    <mergeCell ref="C248:E248"/>
    <mergeCell ref="C249:C253"/>
    <mergeCell ref="D249:E249"/>
    <mergeCell ref="D250:E250"/>
    <mergeCell ref="D251:E251"/>
    <mergeCell ref="D252:E252"/>
    <mergeCell ref="D253:E253"/>
    <mergeCell ref="C240:E240"/>
    <mergeCell ref="C241:E241"/>
    <mergeCell ref="C242:D242"/>
    <mergeCell ref="E242:F242"/>
    <mergeCell ref="C243:E243"/>
    <mergeCell ref="C244:E244"/>
    <mergeCell ref="C235:D235"/>
    <mergeCell ref="C236:D236"/>
    <mergeCell ref="C237:D237"/>
    <mergeCell ref="E237:F237"/>
    <mergeCell ref="C238:D238"/>
    <mergeCell ref="F238:F239"/>
    <mergeCell ref="C239:D239"/>
    <mergeCell ref="D229:E229"/>
    <mergeCell ref="D230:F230"/>
    <mergeCell ref="C231:E231"/>
    <mergeCell ref="C232:E232"/>
    <mergeCell ref="C233:E233"/>
    <mergeCell ref="C234:E234"/>
    <mergeCell ref="C220:E220"/>
    <mergeCell ref="D221:F221"/>
    <mergeCell ref="C222:C229"/>
    <mergeCell ref="D222:E222"/>
    <mergeCell ref="D223:E223"/>
    <mergeCell ref="D224:E224"/>
    <mergeCell ref="D225:E225"/>
    <mergeCell ref="D226:E226"/>
    <mergeCell ref="D227:E227"/>
    <mergeCell ref="D228:E228"/>
    <mergeCell ref="D213:F213"/>
    <mergeCell ref="C214:D214"/>
    <mergeCell ref="D215:F215"/>
    <mergeCell ref="C216:D216"/>
    <mergeCell ref="D218:F218"/>
    <mergeCell ref="C219:D219"/>
    <mergeCell ref="E219:F219"/>
    <mergeCell ref="C198:F198"/>
    <mergeCell ref="C199:E199"/>
    <mergeCell ref="C200:E200"/>
    <mergeCell ref="C201:E201"/>
    <mergeCell ref="C202:F202"/>
    <mergeCell ref="H204:H211"/>
    <mergeCell ref="C192:E192"/>
    <mergeCell ref="C193:E193"/>
    <mergeCell ref="C194:E194"/>
    <mergeCell ref="C195:E195"/>
    <mergeCell ref="C196:E196"/>
    <mergeCell ref="C197:F197"/>
    <mergeCell ref="D185:E185"/>
    <mergeCell ref="D186:F186"/>
    <mergeCell ref="C188:E188"/>
    <mergeCell ref="C189:E189"/>
    <mergeCell ref="C190:E190"/>
    <mergeCell ref="C191:E191"/>
    <mergeCell ref="E163:F167"/>
    <mergeCell ref="D169:D170"/>
    <mergeCell ref="C181:E181"/>
    <mergeCell ref="D182:E182"/>
    <mergeCell ref="D183:E183"/>
    <mergeCell ref="D184:E184"/>
    <mergeCell ref="D150:F150"/>
    <mergeCell ref="D152:F152"/>
    <mergeCell ref="C153:D153"/>
    <mergeCell ref="E153:F153"/>
    <mergeCell ref="E154:F162"/>
    <mergeCell ref="H155:H162"/>
    <mergeCell ref="D117:F117"/>
    <mergeCell ref="D118:F118"/>
    <mergeCell ref="C119:D119"/>
    <mergeCell ref="C124:D124"/>
    <mergeCell ref="C134:D134"/>
    <mergeCell ref="D149:F149"/>
    <mergeCell ref="D49:E49"/>
    <mergeCell ref="E61:E70"/>
    <mergeCell ref="C101:E101"/>
    <mergeCell ref="C111:E111"/>
    <mergeCell ref="E113:F115"/>
    <mergeCell ref="D116:F116"/>
    <mergeCell ref="B40:B45"/>
    <mergeCell ref="C40:C45"/>
    <mergeCell ref="D40:E40"/>
    <mergeCell ref="H40:H45"/>
    <mergeCell ref="C46:E46"/>
    <mergeCell ref="C47:E47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19:F19"/>
    <mergeCell ref="D20:F20"/>
    <mergeCell ref="D21:F21"/>
    <mergeCell ref="D22:E22"/>
    <mergeCell ref="D23:E23"/>
    <mergeCell ref="H23:I27"/>
    <mergeCell ref="D24:E24"/>
    <mergeCell ref="D25:E25"/>
    <mergeCell ref="D26:E26"/>
    <mergeCell ref="D27:E27"/>
    <mergeCell ref="D12:F12"/>
    <mergeCell ref="D13:F13"/>
    <mergeCell ref="D14:F14"/>
    <mergeCell ref="D16:F16"/>
    <mergeCell ref="D17:F17"/>
    <mergeCell ref="D18:F18"/>
    <mergeCell ref="D1:F1"/>
    <mergeCell ref="B3:F3"/>
    <mergeCell ref="B4:F4"/>
    <mergeCell ref="B8:F8"/>
    <mergeCell ref="B9:F9"/>
    <mergeCell ref="D11:F11"/>
  </mergeCells>
  <conditionalFormatting sqref="C136:C146">
    <cfRule type="expression" priority="13" dxfId="13" stopIfTrue="1">
      <formula>$D$135=$L$136</formula>
    </cfRule>
  </conditionalFormatting>
  <conditionalFormatting sqref="C150:C152">
    <cfRule type="expression" priority="12" dxfId="13" stopIfTrue="1">
      <formula>$D$149=$L$148</formula>
    </cfRule>
  </conditionalFormatting>
  <conditionalFormatting sqref="C190:E194">
    <cfRule type="expression" priority="11" dxfId="13" stopIfTrue="1">
      <formula>$F$189=$M$189</formula>
    </cfRule>
  </conditionalFormatting>
  <conditionalFormatting sqref="C239:D239">
    <cfRule type="expression" priority="10" dxfId="13" stopIfTrue="1">
      <formula>$E$238=$N$236</formula>
    </cfRule>
  </conditionalFormatting>
  <conditionalFormatting sqref="C255:E257">
    <cfRule type="expression" priority="9" dxfId="13" stopIfTrue="1">
      <formula>$F$254=$O$254</formula>
    </cfRule>
  </conditionalFormatting>
  <conditionalFormatting sqref="C259:E264">
    <cfRule type="expression" priority="8" dxfId="13" stopIfTrue="1">
      <formula>$D$258=$P$236</formula>
    </cfRule>
  </conditionalFormatting>
  <conditionalFormatting sqref="C266:C267">
    <cfRule type="expression" priority="7" dxfId="13" stopIfTrue="1">
      <formula>$F$265=$O$265</formula>
    </cfRule>
  </conditionalFormatting>
  <conditionalFormatting sqref="C273:E273">
    <cfRule type="expression" priority="6" dxfId="13" stopIfTrue="1">
      <formula>$F$272=$O$265</formula>
    </cfRule>
  </conditionalFormatting>
  <conditionalFormatting sqref="C285:E289 C284:F284">
    <cfRule type="expression" priority="5" dxfId="13" stopIfTrue="1">
      <formula>$E$283=$M$280</formula>
    </cfRule>
  </conditionalFormatting>
  <conditionalFormatting sqref="C326:F328">
    <cfRule type="expression" priority="3" dxfId="13" stopIfTrue="1">
      <formula>$F$325=$O$324</formula>
    </cfRule>
    <cfRule type="expression" priority="4" dxfId="13" stopIfTrue="1">
      <formula>$F$325=$O$324</formula>
    </cfRule>
  </conditionalFormatting>
  <conditionalFormatting sqref="B1">
    <cfRule type="expression" priority="1" dxfId="1" stopIfTrue="1">
      <formula>$H$330&lt;234</formula>
    </cfRule>
    <cfRule type="expression" priority="2" dxfId="0" stopIfTrue="1">
      <formula>$H$330&gt;=234</formula>
    </cfRule>
  </conditionalFormatting>
  <dataValidations count="54">
    <dataValidation type="list" allowBlank="1" showInputMessage="1" showErrorMessage="1" sqref="F323:F325">
      <formula1>$N$324:$O$324</formula1>
    </dataValidation>
    <dataValidation type="list" allowBlank="1" showInputMessage="1" showErrorMessage="1" sqref="F265 F272">
      <formula1>$N$265:$O$265</formula1>
    </dataValidation>
    <dataValidation type="list" allowBlank="1" showInputMessage="1" showErrorMessage="1" sqref="E238">
      <formula1>$N$235:$N$236</formula1>
    </dataValidation>
    <dataValidation type="list" allowBlank="1" showInputMessage="1" showErrorMessage="1" sqref="F189:F196">
      <formula1>$L$189:$M$189</formula1>
    </dataValidation>
    <dataValidation type="list" allowBlank="1" showInputMessage="1" showErrorMessage="1" sqref="D135">
      <formula1>$L$136:$M$136</formula1>
    </dataValidation>
    <dataValidation type="list" allowBlank="1" showInputMessage="1" showErrorMessage="1" sqref="D21:F21">
      <formula1>$O$114:$O$136</formula1>
    </dataValidation>
    <dataValidation type="list" allowBlank="1" showInputMessage="1" showErrorMessage="1" sqref="D17:F17">
      <formula1>$L$98:$L$126</formula1>
    </dataValidation>
    <dataValidation type="list" allowBlank="1" showInputMessage="1" showErrorMessage="1" sqref="D327:F328">
      <formula1>$L$83:$L$90</formula1>
    </dataValidation>
    <dataValidation type="list" allowBlank="1" showInputMessage="1" showErrorMessage="1" sqref="D270:F270">
      <formula1>$M$114:$M$117</formula1>
    </dataValidation>
    <dataValidation type="list" allowBlank="1" showInputMessage="1" showErrorMessage="1" sqref="D266:F266">
      <formula1>$P$238:$T$238</formula1>
    </dataValidation>
    <dataValidation type="list" allowBlank="1" showInputMessage="1" showErrorMessage="1" sqref="F235">
      <formula1>$M$8:$M$9</formula1>
    </dataValidation>
    <dataValidation type="list" allowBlank="1" showInputMessage="1" showErrorMessage="1" sqref="C188:E188">
      <formula1>$Q$80:$Q$85</formula1>
    </dataValidation>
    <dataValidation type="list" allowBlank="1" showInputMessage="1" showErrorMessage="1" sqref="D117:F118">
      <formula1>$Q$37:$Q$42</formula1>
    </dataValidation>
    <dataValidation type="list" allowBlank="1" showInputMessage="1" showErrorMessage="1" sqref="D14:F14">
      <formula1>$M$110:$S$110</formula1>
    </dataValidation>
    <dataValidation type="list" allowBlank="1" showInputMessage="1" showErrorMessage="1" sqref="D37:F38 F40:F45 D120:D123 F337 D136:D148 F199:F200 E212 E214 E216 F220 F222:F229 F231:F232 F271 F246 F254 F257 F285:F289 F275:F282 F318:F322">
      <formula1>$S$37:$S$38</formula1>
    </dataValidation>
    <dataValidation type="list" allowBlank="1" showInputMessage="1" showErrorMessage="1" sqref="F23:F27">
      <formula1>$N$84:$N$85</formula1>
    </dataValidation>
    <dataValidation type="list" allowBlank="1" showInputMessage="1" showErrorMessage="1" sqref="E151 D39:F39">
      <formula1>$Q$22:$Q$27</formula1>
    </dataValidation>
    <dataValidation type="list" allowBlank="1" showInputMessage="1" showErrorMessage="1" sqref="F236 D18:F18">
      <formula1>$O$1:$O$94</formula1>
    </dataValidation>
    <dataValidation type="list" allowBlank="1" showInputMessage="1" showErrorMessage="1" sqref="D13:F13">
      <formula1>$L$1:$L$78</formula1>
    </dataValidation>
    <dataValidation type="list" allowBlank="1" showInputMessage="1" showErrorMessage="1" sqref="D12:F12">
      <formula1>$M$1:$M$6</formula1>
    </dataValidation>
    <dataValidation type="list" allowBlank="1" showInputMessage="1" showErrorMessage="1" sqref="D16:F16">
      <formula1>$M$11:$M$12</formula1>
    </dataValidation>
    <dataValidation type="list" allowBlank="1" showInputMessage="1" showErrorMessage="1" sqref="D19:F19">
      <formula1>$M$14:$M$16</formula1>
    </dataValidation>
    <dataValidation type="list" allowBlank="1" showInputMessage="1" showErrorMessage="1" sqref="D20:F20">
      <formula1>$M$20:$M$28</formula1>
    </dataValidation>
    <dataValidation type="list" allowBlank="1" showInputMessage="1" showErrorMessage="1" sqref="D28:F28">
      <formula1>$M$30:$M$32</formula1>
    </dataValidation>
    <dataValidation type="list" allowBlank="1" showInputMessage="1" showErrorMessage="1" sqref="D29:F29">
      <formula1>$M$34:$M$38</formula1>
    </dataValidation>
    <dataValidation type="list" allowBlank="1" showInputMessage="1" showErrorMessage="1" sqref="D30:F30">
      <formula1>$Q$1:$Q$3</formula1>
    </dataValidation>
    <dataValidation type="list" allowBlank="1" showInputMessage="1" showErrorMessage="1" sqref="D31:F31">
      <formula1>$Q$5:$Q$9</formula1>
    </dataValidation>
    <dataValidation type="list" allowBlank="1" showInputMessage="1" showErrorMessage="1" sqref="D33:F33">
      <formula1>$Q$12:$Q$17</formula1>
    </dataValidation>
    <dataValidation type="list" allowBlank="1" showInputMessage="1" showErrorMessage="1" sqref="D116:F116">
      <formula1>$Q$30:$Q$35</formula1>
    </dataValidation>
    <dataValidation type="list" allowBlank="1" showInputMessage="1" showErrorMessage="1" sqref="D152:F152">
      <formula1>$M$40:$M$42</formula1>
    </dataValidation>
    <dataValidation type="list" allowBlank="1" showInputMessage="1" showErrorMessage="1" sqref="E153:F153">
      <formula1>$Q$56:$Q$61</formula1>
    </dataValidation>
    <dataValidation type="list" allowBlank="1" showInputMessage="1" showErrorMessage="1" sqref="F168 J318:L318">
      <formula1>$Q$63:$Q$67</formula1>
    </dataValidation>
    <dataValidation type="list" allowBlank="1" showInputMessage="1" showErrorMessage="1" sqref="D186:F186">
      <formula1>$Q$69:$Q$78</formula1>
    </dataValidation>
    <dataValidation type="list" allowBlank="1" showInputMessage="1" showErrorMessage="1" sqref="C198:F198">
      <formula1>$Q$88:$Q$90</formula1>
    </dataValidation>
    <dataValidation type="list" allowBlank="1" showInputMessage="1" showErrorMessage="1" sqref="D213:F213">
      <formula1>$M$44:$M$51</formula1>
    </dataValidation>
    <dataValidation type="list" allowBlank="1" showInputMessage="1" showErrorMessage="1" sqref="D215:F215">
      <formula1>$M$54:$M$56</formula1>
    </dataValidation>
    <dataValidation type="list" allowBlank="1" showInputMessage="1" showErrorMessage="1" sqref="F217">
      <formula1>$M$58:$M$60</formula1>
    </dataValidation>
    <dataValidation type="list" allowBlank="1" showInputMessage="1" showErrorMessage="1" sqref="D218:F218">
      <formula1>$M$63:$M$69</formula1>
    </dataValidation>
    <dataValidation type="list" allowBlank="1" showInputMessage="1" showErrorMessage="1" sqref="E219:F219">
      <formula1>$M$71:$M$74</formula1>
    </dataValidation>
    <dataValidation type="list" allowBlank="1" showInputMessage="1" showErrorMessage="1" sqref="D221:F221">
      <formula1>$N$222:$N$229</formula1>
    </dataValidation>
    <dataValidation type="list" allowBlank="1" showInputMessage="1" showErrorMessage="1" sqref="D230:F230">
      <formula1>$P$230:$T$230</formula1>
    </dataValidation>
    <dataValidation type="list" allowBlank="1" showInputMessage="1" showErrorMessage="1" sqref="F234">
      <formula1>$M$85:$M$89</formula1>
    </dataValidation>
    <dataValidation type="list" allowBlank="1" showInputMessage="1" showErrorMessage="1" sqref="E237:F237">
      <formula1>$P$232:$U$232</formula1>
    </dataValidation>
    <dataValidation type="list" allowBlank="1" showInputMessage="1" showErrorMessage="1" sqref="E242:F242">
      <formula1>$P$234:$T$234</formula1>
    </dataValidation>
    <dataValidation type="list" allowBlank="1" showInputMessage="1" showErrorMessage="1" sqref="D258:F258">
      <formula1>$P$236:$T$236</formula1>
    </dataValidation>
    <dataValidation type="list" allowBlank="1" showInputMessage="1" showErrorMessage="1" sqref="D267:F267">
      <formula1>$M$101:$M$105</formula1>
    </dataValidation>
    <dataValidation type="list" allowBlank="1" showInputMessage="1" showErrorMessage="1" sqref="D269:F269">
      <formula1>$Q$102:$Q$104</formula1>
    </dataValidation>
    <dataValidation type="list" allowBlank="1" showInputMessage="1" showErrorMessage="1" sqref="E283:F283">
      <formula1>$M$280:$M$282</formula1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39">
      <formula1>0</formula1>
    </dataValidation>
    <dataValidation type="whole" operator="greaterThanOrEqual" allowBlank="1" showErrorMessage="1" errorTitle="ошибка ввода" error="допускается ввод только цифровых значений" sqref="D183:E185">
      <formula1>0</formula1>
    </dataValidation>
    <dataValidation type="list" allowBlank="1" showInputMessage="1" showErrorMessage="1" sqref="D32:F32">
      <formula1>$L$92:$L$94</formula1>
    </dataValidation>
    <dataValidation type="list" allowBlank="1" showInputMessage="1" showErrorMessage="1" sqref="D149:F149">
      <formula1>$L$148:$L$151</formula1>
    </dataValidation>
    <dataValidation type="list" allowBlank="1" showInputMessage="1" showErrorMessage="1" sqref="D150:F150">
      <formula1>$Q$50:$Q$55</formula1>
    </dataValidation>
    <dataValidation type="list" allowBlank="1" showInputMessage="1" showErrorMessage="1" sqref="E235">
      <formula1>$C$8:$C$9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Chef</cp:lastModifiedBy>
  <dcterms:created xsi:type="dcterms:W3CDTF">2013-02-13T11:07:05Z</dcterms:created>
  <dcterms:modified xsi:type="dcterms:W3CDTF">2013-12-06T10:59:05Z</dcterms:modified>
  <cp:category/>
  <cp:version/>
  <cp:contentType/>
  <cp:contentStatus/>
</cp:coreProperties>
</file>